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tgf-my.sharepoint.com/personal/susanne_reichelt_theglobalfund_org/Documents/Documents/ToR LFA/LFA spot checks/PSM/Waste Management/2024/Final/"/>
    </mc:Choice>
  </mc:AlternateContent>
  <xr:revisionPtr revIDLastSave="150" documentId="8_{F947E6C7-C370-4F6C-8DFA-14137C018015}" xr6:coauthVersionLast="47" xr6:coauthVersionMax="47" xr10:uidLastSave="{CCC7F123-4874-47C6-934C-8BD4F5EE2A6E}"/>
  <bookViews>
    <workbookView xWindow="-120" yWindow="-120" windowWidth="29040" windowHeight="15720" xr2:uid="{585CB5D4-B080-4A1D-AF98-C13227CF1B0B}"/>
  </bookViews>
  <sheets>
    <sheet name="Cover Sheet" sheetId="1" r:id="rId1"/>
    <sheet name="Glossary" sheetId="2" r:id="rId2"/>
    <sheet name="User Instructions" sheetId="3" r:id="rId3"/>
    <sheet name="Questionnaire (Waste Mgt)" sheetId="7" r:id="rId4"/>
    <sheet name="Questionnaire (infrastructure)" sheetId="4" r:id="rId5"/>
    <sheet name="Review score" sheetId="5" r:id="rId6"/>
    <sheet name="Data" sheetId="6" state="hidden" r:id="rId7"/>
  </sheets>
  <definedNames>
    <definedName name="_xlnm._FilterDatabase" localSheetId="4" hidden="1">'Questionnaire (infrastructure)'!#REF!</definedName>
    <definedName name="_xlnm._FilterDatabase" localSheetId="3" hidden="1">'Questionnaire (Waste Mgt)'!$D$7:$D$13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7" l="1"/>
  <c r="D3" i="4"/>
  <c r="H7" i="7" l="1"/>
  <c r="I27" i="4"/>
  <c r="H28" i="4"/>
  <c r="H43" i="4"/>
  <c r="H42" i="4"/>
  <c r="H41" i="4"/>
  <c r="H40" i="4"/>
  <c r="H39" i="4"/>
  <c r="H38" i="4"/>
  <c r="H37" i="4"/>
  <c r="H34" i="4"/>
  <c r="H33" i="4"/>
  <c r="H32" i="4"/>
  <c r="H31" i="4"/>
  <c r="H30" i="4"/>
  <c r="H29" i="4"/>
  <c r="H27" i="4"/>
  <c r="H24" i="4"/>
  <c r="H23" i="4"/>
  <c r="H22" i="4"/>
  <c r="H21" i="4"/>
  <c r="H20" i="4"/>
  <c r="H19" i="4"/>
  <c r="H18" i="4"/>
  <c r="H17" i="4"/>
  <c r="H8" i="4"/>
  <c r="H9" i="4"/>
  <c r="H10" i="4"/>
  <c r="H11" i="4"/>
  <c r="H12" i="4"/>
  <c r="H13" i="4"/>
  <c r="H14" i="4"/>
  <c r="H7" i="4"/>
  <c r="H70" i="7"/>
  <c r="H69" i="7"/>
  <c r="H68" i="7"/>
  <c r="H67" i="7"/>
  <c r="H66" i="7"/>
  <c r="H63" i="7"/>
  <c r="H62" i="7"/>
  <c r="H61" i="7"/>
  <c r="H60" i="7"/>
  <c r="H56" i="7"/>
  <c r="H55" i="7"/>
  <c r="H54" i="7"/>
  <c r="H53" i="7"/>
  <c r="C10" i="5"/>
  <c r="H50" i="7"/>
  <c r="H49" i="7"/>
  <c r="H48" i="7"/>
  <c r="H47" i="7"/>
  <c r="H44" i="7"/>
  <c r="H43" i="7"/>
  <c r="H42" i="7"/>
  <c r="H41" i="7"/>
  <c r="H40" i="7"/>
  <c r="H37" i="7"/>
  <c r="H36" i="7"/>
  <c r="H35" i="7"/>
  <c r="H32" i="7"/>
  <c r="H31" i="7"/>
  <c r="H30" i="7"/>
  <c r="H29" i="7"/>
  <c r="H28" i="7"/>
  <c r="H27" i="7"/>
  <c r="H26" i="7"/>
  <c r="H25" i="7"/>
  <c r="H24" i="7"/>
  <c r="H21" i="7"/>
  <c r="H20" i="7"/>
  <c r="H19" i="7"/>
  <c r="H18" i="7"/>
  <c r="H17" i="7"/>
  <c r="H16" i="7"/>
  <c r="H8" i="7"/>
  <c r="H9" i="7"/>
  <c r="H10" i="7"/>
  <c r="H11" i="7"/>
  <c r="H12" i="7"/>
  <c r="H13" i="7"/>
  <c r="E5" i="7"/>
  <c r="E5" i="4"/>
  <c r="I36" i="4"/>
  <c r="G9" i="5" l="1"/>
  <c r="I6" i="4"/>
  <c r="H9" i="5" s="1"/>
  <c r="I26" i="4"/>
  <c r="I58" i="7"/>
  <c r="D11" i="5" s="1"/>
  <c r="C9" i="5"/>
  <c r="G11" i="5"/>
  <c r="C11" i="5"/>
  <c r="H12" i="5"/>
  <c r="I5" i="4"/>
  <c r="H14" i="5" s="1"/>
  <c r="I4" i="7"/>
  <c r="D14" i="5" s="1"/>
  <c r="G10" i="5"/>
  <c r="I16" i="4"/>
  <c r="H10" i="5" s="1"/>
  <c r="G12" i="5"/>
  <c r="H11" i="5"/>
  <c r="I5" i="7"/>
  <c r="D9" i="5" s="1"/>
  <c r="I52" i="7"/>
  <c r="D10" i="5" s="1"/>
  <c r="G14" i="5" l="1"/>
  <c r="C14" i="5"/>
</calcChain>
</file>

<file path=xl/sharedStrings.xml><?xml version="1.0" encoding="utf-8"?>
<sst xmlns="http://schemas.openxmlformats.org/spreadsheetml/2006/main" count="217" uniqueCount="190">
  <si>
    <t>The purpose of this tool is to assess and verify the implementation of Global Fund (GF) approved healthcare waste management investments, including identifying critical gaps and recommending actions to ensure effective healthcare waste management.</t>
  </si>
  <si>
    <t>Assessment date:</t>
  </si>
  <si>
    <t>Name of LFA expert reponsible for content of the assessment tool:</t>
  </si>
  <si>
    <t>Country / Area Assessed:</t>
  </si>
  <si>
    <t>Abbreviations</t>
  </si>
  <si>
    <t>GF</t>
  </si>
  <si>
    <t>Global Fund</t>
  </si>
  <si>
    <t>EIA</t>
  </si>
  <si>
    <t>Environmental Impact Assessment</t>
  </si>
  <si>
    <t>ESIA</t>
  </si>
  <si>
    <t>Environmental and Social Impact Assessment</t>
  </si>
  <si>
    <t>HCF</t>
  </si>
  <si>
    <t>Healthcare facility</t>
  </si>
  <si>
    <t>HCW</t>
  </si>
  <si>
    <t>Healthcare waste</t>
  </si>
  <si>
    <t>HCWM</t>
  </si>
  <si>
    <t>Healthcare waste management</t>
  </si>
  <si>
    <t>PR</t>
  </si>
  <si>
    <t>Principal Recipient</t>
  </si>
  <si>
    <t>SOP</t>
  </si>
  <si>
    <t>Standard Operating Procedure</t>
  </si>
  <si>
    <t>WHO</t>
  </si>
  <si>
    <t>World Health Organisation</t>
  </si>
  <si>
    <t>Glossary</t>
  </si>
  <si>
    <t>Sub-national level</t>
  </si>
  <si>
    <t>A region or state within a nation.</t>
  </si>
  <si>
    <t>Bill of Quantities</t>
  </si>
  <si>
    <t>A document which provides specific measured quantities of the items identified in drawings and specifications for construction.</t>
  </si>
  <si>
    <t>Feasibility study</t>
  </si>
  <si>
    <t>An assessment of the practicality of a proposed plan or method.</t>
  </si>
  <si>
    <t>Technical Brief</t>
  </si>
  <si>
    <t>Global Fund Technical Brief on Safe and Sustainable Healthcare Waste Management</t>
  </si>
  <si>
    <t>WHO Blue Book</t>
  </si>
  <si>
    <t>World Health Organisation Safe Management of Wastes from Healthcare Activities</t>
  </si>
  <si>
    <t>Legislative framework</t>
  </si>
  <si>
    <t>A framework of legislation and policy guidelines depicting the requirements steps for implementation.</t>
  </si>
  <si>
    <t>User Instructions</t>
  </si>
  <si>
    <t>Each question has a drop down menu in the "Response" column. Select the most suitable answer for each question.</t>
  </si>
  <si>
    <t xml:space="preserve">Add notes explaining any responses or additional useful information in the "Comments" column of each question, as required. </t>
  </si>
  <si>
    <t>All questions must be answered utilizing the drop down menu. No question can be left blank.</t>
  </si>
  <si>
    <t xml:space="preserve">                    Section 1 - Readiness</t>
  </si>
  <si>
    <t xml:space="preserve">                    Section 1.2 - Institutional and Organizational Capacity</t>
  </si>
  <si>
    <t xml:space="preserve">                    Section 1.3 - National Planning and Baseline Data</t>
  </si>
  <si>
    <t xml:space="preserve">                    Section 1.4 - Regulatory Framework</t>
  </si>
  <si>
    <t xml:space="preserve">                    Section 1.5 - Guidance</t>
  </si>
  <si>
    <t xml:space="preserve">                    Section 1.6 - Training and Competence</t>
  </si>
  <si>
    <t xml:space="preserve">                    Section 2 - Monitoring</t>
  </si>
  <si>
    <t xml:space="preserve">                    Section 3 - Effectiveness</t>
  </si>
  <si>
    <t xml:space="preserve">                    Section 3.1 - Waste Storage, Collection and Transport</t>
  </si>
  <si>
    <t xml:space="preserve">                    Section 3.2 - Waste Treatment and Disposal</t>
  </si>
  <si>
    <t xml:space="preserve">                    Section 1 - Studies and Site Assessments</t>
  </si>
  <si>
    <t xml:space="preserve">                    Section 2 - Procurement</t>
  </si>
  <si>
    <t xml:space="preserve">                    Section 3 - Construction, Installation and Commissioning </t>
  </si>
  <si>
    <t xml:space="preserve">                    Section 4 - Operation</t>
  </si>
  <si>
    <t>Response rate</t>
  </si>
  <si>
    <t>Ref</t>
  </si>
  <si>
    <t>Question</t>
  </si>
  <si>
    <t>Response</t>
  </si>
  <si>
    <t>Section 1 - Readiness</t>
  </si>
  <si>
    <t>Section 1.1 - Budget and Planning</t>
  </si>
  <si>
    <t>Is the investment in line with the national HCWM plan or strategy?</t>
  </si>
  <si>
    <t>Section 1.2 - Institutional and Organisational Capacity</t>
  </si>
  <si>
    <t>Section 1.3 - National Planning and Baseline Data</t>
  </si>
  <si>
    <t>Is there a national HCWM plan or strategy?</t>
  </si>
  <si>
    <t>Is the national HCWM plan or strategy up to date?</t>
  </si>
  <si>
    <t>Has an entity been assigned within the public sector to implement the HCWM plan or strategy?</t>
  </si>
  <si>
    <t>Is there a robust HCW baseline dataset to support the HCWM plan or strategy?</t>
  </si>
  <si>
    <t>Section 1.4 - Regulatory Framework</t>
  </si>
  <si>
    <t>Is there specific national level legislation and regulation for HCWM?</t>
  </si>
  <si>
    <t>Is the regulatory framework readily enforced?</t>
  </si>
  <si>
    <t>Section 1.5 - Guidance</t>
  </si>
  <si>
    <t>Is the PR aware of other international HCW guidance, such as the WHO Blue Book?</t>
  </si>
  <si>
    <t>Section 1.6 - Training and Competence</t>
  </si>
  <si>
    <t>Is there a national training programme for HCWM?</t>
  </si>
  <si>
    <t>Are all relevant staff trained on storage, handing and segregation of waste at HCFs?</t>
  </si>
  <si>
    <t>Are all staff operating HCW treatment and disposal sites appropriately trained?</t>
  </si>
  <si>
    <t>Section 2 - Monitoring</t>
  </si>
  <si>
    <t>Is there a method and system in place at national level to record waste data (such as generation and volume treated/disposed)?</t>
  </si>
  <si>
    <t>Section 3 - Effectiveness</t>
  </si>
  <si>
    <t>Section 3.1 - Waste Storage, Collection and Transport</t>
  </si>
  <si>
    <t>Do HCFs separate their waste, where applicable, into at least three clearly labelled and colour coded containers (e.g. general, sharps, and infectious)?</t>
  </si>
  <si>
    <t>Are HCW storage locations organized by waste types, self-contained, and washable?</t>
  </si>
  <si>
    <t>Are HCFs waste collections carried out by a formal entity or contractor?</t>
  </si>
  <si>
    <t xml:space="preserve">Is HCW transported to storage, treatment and disposal facilities in a safe and compliant manner? </t>
  </si>
  <si>
    <t>Section 3.2 - Waste Treatment and Disposal</t>
  </si>
  <si>
    <t>Is HCW sent to a dedicated treatment and disposal facility rather than adoption of open burning?</t>
  </si>
  <si>
    <t>Is HCW treated and disposed of using safe and compliant methods (i.e. as set out in WHO and/or Global Fund guidelines)?</t>
  </si>
  <si>
    <t>Is there sufficient high temperature incineration and alternative treatment capacity to process expected waste volumes?</t>
  </si>
  <si>
    <t>Are incinerators and alternative treatment technologies operated by trained staff?</t>
  </si>
  <si>
    <t>Are incinerators and alternative treatment technologies regularly maintained?</t>
  </si>
  <si>
    <t>Section 1 - Studies and Site Assessments</t>
  </si>
  <si>
    <t>Has land been allocated?</t>
  </si>
  <si>
    <t>Is the size and footprint of the allocated land sufficient?</t>
  </si>
  <si>
    <t>Has an adequate feasibility study or options appraisal been conducted to inform the technology type?</t>
  </si>
  <si>
    <t>Has an EIA or ESIA been conducted?</t>
  </si>
  <si>
    <t>Has a detailed site assessment been conducted to determine the suitability of the site?</t>
  </si>
  <si>
    <t>Have all applicable permits and licenses been obtained?</t>
  </si>
  <si>
    <t>Have all preliminary technical studies been conducted for the ancillary infrastructure and connections (e.g. wastewater, access, utility connections)?</t>
  </si>
  <si>
    <t>Section 2 - Procurement</t>
  </si>
  <si>
    <t>Has a technical specification been developed?</t>
  </si>
  <si>
    <t xml:space="preserve">Has there been sign off on the technical specifications and design from the relevant entities or authorities? </t>
  </si>
  <si>
    <t>Has procurement been initiated?</t>
  </si>
  <si>
    <t>Has installation and commissioning been included within the specification for the technology supplier?</t>
  </si>
  <si>
    <t>Has operational training and support been included within the specification for the technology supplier?</t>
  </si>
  <si>
    <t>Has a supplier(s) been selected?</t>
  </si>
  <si>
    <t>Has the order been placed?</t>
  </si>
  <si>
    <t xml:space="preserve">Has the ordered equipment been shipped? </t>
  </si>
  <si>
    <t>Section 3 - Construction, Installation and Commissioning</t>
  </si>
  <si>
    <t>Has the technology been commissioned/tested?</t>
  </si>
  <si>
    <t>Section 4 - Operation</t>
  </si>
  <si>
    <t>Has budget been allocated for ongoing operations, training, lifecycle works and replacement of parts?</t>
  </si>
  <si>
    <t>Has an operator been appointed?</t>
  </si>
  <si>
    <t>Has an operation and maintenance plan been developed?</t>
  </si>
  <si>
    <t>Has a training plan been developed?</t>
  </si>
  <si>
    <t>Has the training plan been followed and implemented?</t>
  </si>
  <si>
    <t>Is the technology operational?</t>
  </si>
  <si>
    <t xml:space="preserve">Is the infrastructure fully and adequately operational? </t>
  </si>
  <si>
    <t>Criteria</t>
  </si>
  <si>
    <t>Score</t>
  </si>
  <si>
    <t>Rating</t>
  </si>
  <si>
    <t>Readiness</t>
  </si>
  <si>
    <t>Studies and Site Assessments</t>
  </si>
  <si>
    <t>Monitoring</t>
  </si>
  <si>
    <t>Procurement</t>
  </si>
  <si>
    <t>Effectiveness</t>
  </si>
  <si>
    <t xml:space="preserve">Construction, Installation and Commissioning </t>
  </si>
  <si>
    <t>Operation</t>
  </si>
  <si>
    <t>TOTAL</t>
  </si>
  <si>
    <t>Yes</t>
  </si>
  <si>
    <t>No</t>
  </si>
  <si>
    <t>Partially</t>
  </si>
  <si>
    <t>N/A</t>
  </si>
  <si>
    <t>The tool is divided into the following sections:</t>
  </si>
  <si>
    <t>Waste Management Investments</t>
  </si>
  <si>
    <t>Waste Infrastructure Investments</t>
  </si>
  <si>
    <r>
      <t xml:space="preserve">For </t>
    </r>
    <r>
      <rPr>
        <b/>
        <i/>
        <sz val="11"/>
        <color rgb="FF000000"/>
        <rFont val="Calibri"/>
        <family val="2"/>
        <scheme val="minor"/>
      </rPr>
      <t>waste management investments</t>
    </r>
    <r>
      <rPr>
        <i/>
        <sz val="11"/>
        <color rgb="FF000000"/>
        <rFont val="Calibri"/>
        <family val="2"/>
        <scheme val="minor"/>
      </rPr>
      <t>, respond to the questions under the "</t>
    </r>
    <r>
      <rPr>
        <b/>
        <i/>
        <sz val="11"/>
        <color rgb="FF000000"/>
        <rFont val="Calibri"/>
        <family val="2"/>
        <scheme val="minor"/>
      </rPr>
      <t>Questionnaire (Waste Management)</t>
    </r>
    <r>
      <rPr>
        <i/>
        <sz val="11"/>
        <color rgb="FF000000"/>
        <rFont val="Calibri"/>
        <family val="2"/>
        <scheme val="minor"/>
      </rPr>
      <t>" tab.</t>
    </r>
  </si>
  <si>
    <r>
      <t xml:space="preserve">For </t>
    </r>
    <r>
      <rPr>
        <b/>
        <i/>
        <sz val="11"/>
        <color rgb="FF000000"/>
        <rFont val="Calibri"/>
        <family val="2"/>
        <scheme val="minor"/>
      </rPr>
      <t>waste infrastructure investments</t>
    </r>
    <r>
      <rPr>
        <i/>
        <sz val="11"/>
        <color rgb="FF000000"/>
        <rFont val="Calibri"/>
        <family val="2"/>
        <scheme val="minor"/>
      </rPr>
      <t>, please respond to the questions under the "</t>
    </r>
    <r>
      <rPr>
        <b/>
        <i/>
        <sz val="11"/>
        <color rgb="FF000000"/>
        <rFont val="Calibri"/>
        <family val="2"/>
        <scheme val="minor"/>
      </rPr>
      <t>Questionnaire (Infrastructure)</t>
    </r>
    <r>
      <rPr>
        <i/>
        <sz val="11"/>
        <color rgb="FF000000"/>
        <rFont val="Calibri"/>
        <family val="2"/>
        <scheme val="minor"/>
      </rPr>
      <t xml:space="preserve">" tab. </t>
    </r>
  </si>
  <si>
    <t>Have any technical or situational assessments on HCWM been conducted at sub-national level in the last five years?</t>
  </si>
  <si>
    <t>Is the HCW investment in line with the GF Technical Brief?</t>
  </si>
  <si>
    <t>Is the HCW investment budget confirmed?</t>
  </si>
  <si>
    <t>Has a detailed costed budget plan been developed to indicate how the HCW investment will be spent? If yes, how appropriate and complete is it? If not, please state briefly the shortalls and how they could be addressed.</t>
  </si>
  <si>
    <t>Are the key principles set out in the GF Technical Brief on Safe and Sustainable HCWM adhered to consistently? If not, please provide information on the reasons for non-adherance.</t>
  </si>
  <si>
    <r>
      <t xml:space="preserve">Comments - </t>
    </r>
    <r>
      <rPr>
        <b/>
        <i/>
        <sz val="12"/>
        <rFont val="Calibri"/>
        <family val="2"/>
        <scheme val="minor"/>
      </rPr>
      <t>For any responses of '</t>
    </r>
    <r>
      <rPr>
        <b/>
        <i/>
        <sz val="12"/>
        <color theme="1"/>
        <rFont val="Calibri"/>
        <family val="2"/>
        <scheme val="minor"/>
      </rPr>
      <t>no', 'partially' and 'n/a</t>
    </r>
    <r>
      <rPr>
        <b/>
        <i/>
        <sz val="12"/>
        <rFont val="Calibri"/>
        <family val="2"/>
        <scheme val="minor"/>
      </rPr>
      <t>' a comment/explanation is mandatory</t>
    </r>
  </si>
  <si>
    <t>Is the PR aware of and consistently adheres to the GF Technical Brief on Safe and Sustainable HCWM?</t>
  </si>
  <si>
    <r>
      <t xml:space="preserve">Comments - </t>
    </r>
    <r>
      <rPr>
        <b/>
        <i/>
        <sz val="12"/>
        <color theme="1"/>
        <rFont val="Calibri"/>
        <family val="2"/>
        <scheme val="minor"/>
      </rPr>
      <t>For any responses of no, partially or n/a, a comment/explanation is mandatory</t>
    </r>
  </si>
  <si>
    <t>Are there national technical guidelines and/or SOPs for HCWM?</t>
  </si>
  <si>
    <t>Are the national guidelines and/or SOPs adequate?</t>
  </si>
  <si>
    <r>
      <rPr>
        <b/>
        <sz val="11"/>
        <color theme="1"/>
        <rFont val="Calibri"/>
        <family val="2"/>
        <scheme val="minor"/>
      </rPr>
      <t>Comments</t>
    </r>
    <r>
      <rPr>
        <sz val="11"/>
        <color theme="1"/>
        <rFont val="Calibri"/>
        <family val="2"/>
        <scheme val="minor"/>
      </rPr>
      <t xml:space="preserve"> </t>
    </r>
    <r>
      <rPr>
        <i/>
        <sz val="11"/>
        <color theme="1"/>
        <rFont val="Calibri"/>
        <family val="2"/>
        <scheme val="minor"/>
      </rPr>
      <t xml:space="preserve">(Please provide any additional information to substantiate your responses above and/or highlight any particular issues/risks, as appropriate): </t>
    </r>
  </si>
  <si>
    <t>Do HCFs have sufficient numbers of managers responsible for healthcare waste management?</t>
  </si>
  <si>
    <t>Is there an adequate system in place to monitor the implementation of the HCWM plan?</t>
  </si>
  <si>
    <t xml:space="preserve">Has a steering group or committee been set up at national level to assess progress and evaluate systematic improvement of waste management infrastructure? If yes, are the relevant stakeholders part of the steering group/committee and does it meet regularly? </t>
  </si>
  <si>
    <t>Is there a inventory of in-country treatment and disposal assets? Please add in the comment field if the inventory is regularly being kept up to date and whether it is complete (as much as this is feasible to determine).</t>
  </si>
  <si>
    <t>Have any technical or situational assessments on HCWM been conducted at national level in the last five years?</t>
  </si>
  <si>
    <t xml:space="preserve">Are the HCWM legislation and regulation adequate (i.e. do they include all relevant aspects related to waste management infrastructure, is it updated)?  </t>
  </si>
  <si>
    <t xml:space="preserve">Is the PR solely responsible for the HCW investment implementation? If yes, do you consider this adequate? Are there any specific risks? </t>
  </si>
  <si>
    <t>Is the PR actively engaged with governmental actors and stakeholders in implementing the HCW investment?</t>
  </si>
  <si>
    <t>Other than the PR, are there any other departments or entities or sub-recipients assigned to manage and implement the HCW investment? If yes, please list their names and provide any relevant comments, including risks in relation to their involvement, as relevant.</t>
  </si>
  <si>
    <t>If yes, is the department or entity assigned to manage and implement the HCW investment appropriate (i.e. Ministry of Health/Environment or equivalent)?</t>
  </si>
  <si>
    <t>Is there political support from governmental decision makers for the HCW investment?</t>
  </si>
  <si>
    <r>
      <t>Does the PR (and/or the entity assigned to manage the investment) have sufficient resources and capacit</t>
    </r>
    <r>
      <rPr>
        <i/>
        <strike/>
        <sz val="11"/>
        <color theme="1"/>
        <rFont val="Calibri"/>
        <family val="2"/>
        <scheme val="minor"/>
      </rPr>
      <t>y</t>
    </r>
    <r>
      <rPr>
        <i/>
        <sz val="11"/>
        <color theme="1"/>
        <rFont val="Calibri"/>
        <family val="2"/>
        <scheme val="minor"/>
      </rPr>
      <t>ies to adequately implement the HCW investment?</t>
    </r>
  </si>
  <si>
    <t>Has the HCW investment budget and associated expected outcomes (i.e. equipment procurement, site readiness, etc.)  been communicated to all relevant actors where relevant (e.g. sub-PRs, relevant government departments, service delivery partners, other donors)?</t>
  </si>
  <si>
    <t>Is the allocated budget sufficient for the planned HCW investments? If not, please state briefly the shortalls and how they could be addressed.</t>
  </si>
  <si>
    <t>Has budget been allocated for ongoing implementation support (i.e. installation, site visits, training, etc.) beyond the expiration of GF allocated funding?</t>
  </si>
  <si>
    <t>Has the HCW investment been fully implemented? If no, comment on the progress of implementation of the investment/related activities compared to the plan. If there are delays/bottlenecks, what are they, what are the root causes and how can they be addressed?</t>
  </si>
  <si>
    <t>Is the HCW investment budget regularly monitored and updated?</t>
  </si>
  <si>
    <t>Does the PR have sufficient resources and capacity available to adequately monitor the status of the HCW investment?</t>
  </si>
  <si>
    <t xml:space="preserve">                    Section 1.1 - Budget and Planning</t>
  </si>
  <si>
    <t>Has a construction programme been developed? If yes, how appropriate/adequate is it? If no, please state briefly the reasons/potential bottlenecks and how they could be addressed.</t>
  </si>
  <si>
    <t>Has a bill of quantities been developed? If yes, how appropriate and complete is it?</t>
  </si>
  <si>
    <t>Has an entity or individual been appointed to oversee construction and management of sub-contractors? Please describe details of appointment (i.e. expected start date, duration, potential bottlenecks).</t>
  </si>
  <si>
    <t>Has a commissioning plan been developed? If yes, how appropriate is it?</t>
  </si>
  <si>
    <t>Has the technology been installed? If yes, how appropriate is it?</t>
  </si>
  <si>
    <t>Have arrangements been made for the supply of waste? If yes, how appropriate is it?</t>
  </si>
  <si>
    <t>Have arrangements been agreed for the offtake of residues and byproducts? If yes, how appropriate is it?</t>
  </si>
  <si>
    <t>Has a waste composition or characterization study been conducted to establish the type and quantity of waste to be treated? Is it adequate and up to date?</t>
  </si>
  <si>
    <t>HCW Infrastructure Investments</t>
  </si>
  <si>
    <r>
      <t xml:space="preserve">Waste </t>
    </r>
    <r>
      <rPr>
        <b/>
        <sz val="16"/>
        <color rgb="FFFF0000"/>
        <rFont val="Calibri"/>
        <family val="2"/>
        <scheme val="minor"/>
      </rPr>
      <t>Infrastructure</t>
    </r>
    <r>
      <rPr>
        <b/>
        <sz val="16"/>
        <rFont val="Calibri"/>
        <family val="2"/>
        <scheme val="minor"/>
      </rPr>
      <t xml:space="preserve"> Investments</t>
    </r>
  </si>
  <si>
    <r>
      <t xml:space="preserve">Waste </t>
    </r>
    <r>
      <rPr>
        <b/>
        <sz val="16"/>
        <color rgb="FFFF0000"/>
        <rFont val="Calibri"/>
        <family val="2"/>
        <scheme val="minor"/>
      </rPr>
      <t>Management</t>
    </r>
    <r>
      <rPr>
        <b/>
        <sz val="16"/>
        <rFont val="Calibri"/>
        <family val="2"/>
        <scheme val="minor"/>
      </rPr>
      <t xml:space="preserve"> Investments</t>
    </r>
  </si>
  <si>
    <t>Fully inadequate</t>
  </si>
  <si>
    <t>Critical inadequacies</t>
  </si>
  <si>
    <t>Somewhat inadequate</t>
  </si>
  <si>
    <t>Mostly adequate</t>
  </si>
  <si>
    <t>Fully adequate</t>
  </si>
  <si>
    <t>Review score</t>
  </si>
  <si>
    <r>
      <t xml:space="preserve"> Implementation of Waste </t>
    </r>
    <r>
      <rPr>
        <b/>
        <sz val="14"/>
        <color rgb="FFFF0000"/>
        <rFont val="Calibri"/>
        <family val="2"/>
        <scheme val="minor"/>
      </rPr>
      <t>Management</t>
    </r>
    <r>
      <rPr>
        <b/>
        <sz val="14"/>
        <color theme="1"/>
        <rFont val="Calibri"/>
        <family val="2"/>
        <scheme val="minor"/>
      </rPr>
      <t xml:space="preserve"> Investments</t>
    </r>
  </si>
  <si>
    <t>Rating Scale</t>
  </si>
  <si>
    <r>
      <t xml:space="preserve">Implementation of Waste </t>
    </r>
    <r>
      <rPr>
        <b/>
        <sz val="14"/>
        <color rgb="FFFF0000"/>
        <rFont val="Calibri"/>
        <family val="2"/>
        <scheme val="minor"/>
      </rPr>
      <t xml:space="preserve">Infrastructure </t>
    </r>
    <r>
      <rPr>
        <b/>
        <sz val="14"/>
        <color theme="1"/>
        <rFont val="Calibri"/>
        <family val="2"/>
        <scheme val="minor"/>
      </rPr>
      <t>Investments</t>
    </r>
  </si>
  <si>
    <t>Once all questions are answered, please view the results summary under the tab "Review score".</t>
  </si>
  <si>
    <t>Review of implementation of healthcare waste management investments - Review tool</t>
  </si>
  <si>
    <t>Review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</si>
</sst>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2"/>
      <color rgb="FF000000"/>
      <name val="Calibri"/>
      <family val="2"/>
      <scheme val="minor"/>
    </font>
    <font>
      <sz val="11"/>
      <color rgb="FF000000"/>
      <name val="Calibri"/>
      <family val="2"/>
      <scheme val="minor"/>
    </font>
    <font>
      <i/>
      <sz val="11"/>
      <color rgb="FF000000"/>
      <name val="Calibri"/>
      <family val="2"/>
      <scheme val="minor"/>
    </font>
    <font>
      <i/>
      <sz val="11"/>
      <name val="Calibri"/>
      <family val="2"/>
      <scheme val="minor"/>
    </font>
    <font>
      <i/>
      <sz val="12"/>
      <color rgb="FF000000"/>
      <name val="Calibri"/>
      <family val="2"/>
      <scheme val="minor"/>
    </font>
    <font>
      <b/>
      <sz val="11"/>
      <color rgb="FF000000"/>
      <name val="Calibri"/>
      <family val="2"/>
      <scheme val="minor"/>
    </font>
    <font>
      <u/>
      <sz val="11"/>
      <color theme="10"/>
      <name val="Calibri"/>
      <family val="2"/>
      <scheme val="minor"/>
    </font>
    <font>
      <b/>
      <i/>
      <sz val="11"/>
      <color rgb="FF000000"/>
      <name val="Calibri"/>
      <family val="2"/>
      <scheme val="minor"/>
    </font>
    <font>
      <sz val="11"/>
      <color rgb="FFFF0000"/>
      <name val="Calibri"/>
      <family val="2"/>
      <scheme val="minor"/>
    </font>
    <font>
      <b/>
      <sz val="11"/>
      <name val="Calibri"/>
      <family val="2"/>
      <scheme val="minor"/>
    </font>
    <font>
      <sz val="11"/>
      <name val="Calibri"/>
      <family val="2"/>
      <scheme val="minor"/>
    </font>
    <font>
      <i/>
      <sz val="11"/>
      <color theme="0" tint="-0.499984740745262"/>
      <name val="Calibri"/>
      <family val="2"/>
      <scheme val="minor"/>
    </font>
    <font>
      <sz val="11"/>
      <color theme="1"/>
      <name val="Calibri"/>
      <family val="2"/>
      <scheme val="minor"/>
    </font>
    <font>
      <sz val="11"/>
      <color theme="0"/>
      <name val="Calibri"/>
      <family val="2"/>
      <scheme val="minor"/>
    </font>
    <font>
      <b/>
      <sz val="12"/>
      <name val="Calibri"/>
      <family val="2"/>
      <scheme val="minor"/>
    </font>
    <font>
      <i/>
      <strike/>
      <sz val="11"/>
      <color rgb="FF000000"/>
      <name val="Calibri"/>
      <family val="2"/>
      <scheme val="minor"/>
    </font>
    <font>
      <i/>
      <sz val="11"/>
      <color theme="1"/>
      <name val="Calibri"/>
      <family val="2"/>
      <scheme val="minor"/>
    </font>
    <font>
      <b/>
      <i/>
      <sz val="12"/>
      <name val="Calibri"/>
      <family val="2"/>
      <scheme val="minor"/>
    </font>
    <font>
      <b/>
      <sz val="11"/>
      <color theme="1"/>
      <name val="Calibri"/>
      <family val="2"/>
      <scheme val="minor"/>
    </font>
    <font>
      <i/>
      <sz val="11"/>
      <color theme="4"/>
      <name val="Calibri"/>
      <family val="2"/>
      <scheme val="minor"/>
    </font>
    <font>
      <b/>
      <i/>
      <sz val="11"/>
      <name val="Calibri"/>
      <family val="2"/>
      <scheme val="minor"/>
    </font>
    <font>
      <i/>
      <u/>
      <sz val="11"/>
      <color theme="10"/>
      <name val="Calibri"/>
      <family val="2"/>
      <scheme val="minor"/>
    </font>
    <font>
      <b/>
      <i/>
      <sz val="12"/>
      <color theme="1"/>
      <name val="Calibri"/>
      <family val="2"/>
      <scheme val="minor"/>
    </font>
    <font>
      <b/>
      <sz val="12"/>
      <color theme="1"/>
      <name val="Calibri"/>
      <family val="2"/>
      <scheme val="minor"/>
    </font>
    <font>
      <i/>
      <strike/>
      <sz val="11"/>
      <color theme="1"/>
      <name val="Calibri"/>
      <family val="2"/>
      <scheme val="minor"/>
    </font>
    <font>
      <b/>
      <sz val="16"/>
      <name val="Calibri"/>
      <family val="2"/>
      <scheme val="minor"/>
    </font>
    <font>
      <b/>
      <sz val="16"/>
      <color rgb="FFFF0000"/>
      <name val="Calibri"/>
      <family val="2"/>
      <scheme val="minor"/>
    </font>
    <font>
      <b/>
      <sz val="14"/>
      <color theme="1"/>
      <name val="Calibri"/>
      <family val="2"/>
      <scheme val="minor"/>
    </font>
    <font>
      <b/>
      <sz val="14"/>
      <color rgb="FFFF0000"/>
      <name val="Calibri"/>
      <family val="2"/>
      <scheme val="minor"/>
    </font>
    <font>
      <b/>
      <sz val="18"/>
      <color theme="1"/>
      <name val="Calibri"/>
      <family val="2"/>
      <scheme val="minor"/>
    </font>
    <font>
      <b/>
      <i/>
      <sz val="18"/>
      <color theme="1"/>
      <name val="Calibri"/>
      <family val="2"/>
      <scheme val="minor"/>
    </font>
    <font>
      <i/>
      <sz val="12"/>
      <name val="Calibri"/>
      <family val="2"/>
      <scheme val="minor"/>
    </font>
  </fonts>
  <fills count="9">
    <fill>
      <patternFill patternType="none"/>
    </fill>
    <fill>
      <patternFill patternType="gray125"/>
    </fill>
    <fill>
      <patternFill patternType="solid">
        <fgColor rgb="FFAEAAAA"/>
        <bgColor rgb="FF000000"/>
      </patternFill>
    </fill>
    <fill>
      <patternFill patternType="solid">
        <fgColor rgb="FFACB9CA"/>
        <bgColor rgb="FF000000"/>
      </patternFill>
    </fill>
    <fill>
      <patternFill patternType="solid">
        <fgColor rgb="FFE7E6E6"/>
        <bgColor rgb="FF000000"/>
      </patternFill>
    </fill>
    <fill>
      <patternFill patternType="solid">
        <fgColor rgb="FFF2F2F2"/>
        <bgColor rgb="FF000000"/>
      </patternFill>
    </fill>
    <fill>
      <patternFill patternType="solid">
        <fgColor rgb="FFD9D9D9"/>
        <bgColor rgb="FF000000"/>
      </patternFill>
    </fill>
    <fill>
      <patternFill patternType="solid">
        <fgColor theme="3" tint="0.59999389629810485"/>
        <bgColor indexed="64"/>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s>
  <cellStyleXfs count="3">
    <xf numFmtId="0" fontId="0" fillId="0" borderId="0"/>
    <xf numFmtId="0" fontId="7" fillId="0" borderId="0" applyNumberFormat="0" applyFill="0" applyBorder="0" applyAlignment="0" applyProtection="0"/>
    <xf numFmtId="9" fontId="13" fillId="0" borderId="0" applyFont="0" applyFill="0" applyBorder="0" applyAlignment="0" applyProtection="0"/>
  </cellStyleXfs>
  <cellXfs count="131">
    <xf numFmtId="0" fontId="0" fillId="0" borderId="0" xfId="0"/>
    <xf numFmtId="0" fontId="1" fillId="2" borderId="1" xfId="0" applyFont="1" applyFill="1" applyBorder="1" applyAlignment="1">
      <alignment horizontal="left" vertical="center"/>
    </xf>
    <xf numFmtId="0" fontId="2" fillId="0" borderId="0" xfId="0" applyFont="1"/>
    <xf numFmtId="0" fontId="2" fillId="2" borderId="2" xfId="0" applyFont="1" applyFill="1" applyBorder="1"/>
    <xf numFmtId="0" fontId="1" fillId="2" borderId="3" xfId="0" applyFont="1" applyFill="1" applyBorder="1" applyAlignment="1">
      <alignment horizontal="left" vertical="center"/>
    </xf>
    <xf numFmtId="0" fontId="2" fillId="2" borderId="6" xfId="0" applyFont="1" applyFill="1" applyBorder="1"/>
    <xf numFmtId="0" fontId="3" fillId="0" borderId="3" xfId="0" applyFont="1" applyBorder="1" applyAlignment="1">
      <alignment horizontal="right" vertical="center"/>
    </xf>
    <xf numFmtId="15" fontId="2" fillId="0" borderId="7" xfId="0" applyNumberFormat="1" applyFont="1" applyBorder="1" applyAlignment="1">
      <alignment horizontal="left"/>
    </xf>
    <xf numFmtId="0" fontId="3" fillId="0" borderId="3" xfId="0" applyFont="1" applyBorder="1" applyAlignment="1">
      <alignment horizontal="right"/>
    </xf>
    <xf numFmtId="0" fontId="2" fillId="0" borderId="9" xfId="0" applyFont="1" applyBorder="1"/>
    <xf numFmtId="0" fontId="2" fillId="0" borderId="10" xfId="0" applyFont="1" applyBorder="1"/>
    <xf numFmtId="15" fontId="2" fillId="0" borderId="8" xfId="0" applyNumberFormat="1" applyFont="1" applyBorder="1" applyAlignment="1">
      <alignment horizontal="left"/>
    </xf>
    <xf numFmtId="0" fontId="1" fillId="3" borderId="1" xfId="0" applyFont="1" applyFill="1" applyBorder="1" applyAlignment="1">
      <alignment vertical="center"/>
    </xf>
    <xf numFmtId="0" fontId="2" fillId="3" borderId="2" xfId="0" applyFont="1" applyFill="1" applyBorder="1"/>
    <xf numFmtId="0" fontId="5" fillId="0" borderId="3" xfId="0" applyFont="1" applyBorder="1" applyAlignment="1">
      <alignment vertical="center"/>
    </xf>
    <xf numFmtId="0" fontId="3" fillId="0" borderId="6" xfId="0" applyFont="1" applyBorder="1"/>
    <xf numFmtId="0" fontId="3" fillId="0" borderId="3" xfId="0" applyFont="1" applyBorder="1"/>
    <xf numFmtId="0" fontId="3" fillId="0" borderId="9" xfId="0" applyFont="1" applyBorder="1"/>
    <xf numFmtId="0" fontId="3" fillId="0" borderId="10" xfId="0" applyFont="1" applyBorder="1"/>
    <xf numFmtId="0" fontId="2" fillId="0" borderId="3" xfId="0" applyFont="1" applyBorder="1"/>
    <xf numFmtId="0" fontId="1" fillId="4" borderId="14" xfId="0" applyFont="1" applyFill="1" applyBorder="1" applyAlignment="1">
      <alignment horizontal="center"/>
    </xf>
    <xf numFmtId="0" fontId="1" fillId="4" borderId="11" xfId="0" applyFont="1" applyFill="1" applyBorder="1" applyAlignment="1">
      <alignment horizontal="center"/>
    </xf>
    <xf numFmtId="0" fontId="2" fillId="3" borderId="14" xfId="0" applyFont="1" applyFill="1" applyBorder="1"/>
    <xf numFmtId="0" fontId="2" fillId="3" borderId="11" xfId="0" applyFont="1" applyFill="1" applyBorder="1" applyAlignment="1">
      <alignment horizontal="center"/>
    </xf>
    <xf numFmtId="9" fontId="2" fillId="3" borderId="15" xfId="0" applyNumberFormat="1" applyFont="1" applyFill="1" applyBorder="1" applyAlignment="1">
      <alignment horizontal="center" vertical="center"/>
    </xf>
    <xf numFmtId="0" fontId="6" fillId="5" borderId="16" xfId="0" applyFont="1" applyFill="1" applyBorder="1" applyAlignment="1">
      <alignment horizontal="center" vertical="center"/>
    </xf>
    <xf numFmtId="0" fontId="6" fillId="5" borderId="17" xfId="0" applyFont="1" applyFill="1" applyBorder="1" applyAlignment="1">
      <alignment horizontal="center" vertical="top" wrapText="1"/>
    </xf>
    <xf numFmtId="9" fontId="6" fillId="5" borderId="18" xfId="0" applyNumberFormat="1" applyFont="1" applyFill="1" applyBorder="1" applyAlignment="1">
      <alignment horizontal="center" vertical="center"/>
    </xf>
    <xf numFmtId="0" fontId="2" fillId="0" borderId="14" xfId="0" applyFont="1" applyBorder="1" applyAlignment="1">
      <alignment horizontal="center" vertical="center"/>
    </xf>
    <xf numFmtId="0" fontId="3" fillId="0" borderId="11" xfId="0" applyFont="1" applyBorder="1" applyAlignment="1">
      <alignment vertical="top" wrapText="1"/>
    </xf>
    <xf numFmtId="0" fontId="3" fillId="0" borderId="11" xfId="0" applyFont="1" applyBorder="1"/>
    <xf numFmtId="0" fontId="3" fillId="0" borderId="15" xfId="0" applyFont="1" applyBorder="1"/>
    <xf numFmtId="0" fontId="4" fillId="0" borderId="6" xfId="0" applyFont="1" applyBorder="1" applyAlignment="1">
      <alignment horizontal="left"/>
    </xf>
    <xf numFmtId="0" fontId="4" fillId="0" borderId="6" xfId="0" applyFont="1" applyBorder="1" applyAlignment="1">
      <alignment horizontal="left" indent="2"/>
    </xf>
    <xf numFmtId="0" fontId="4" fillId="0" borderId="11" xfId="0" applyFont="1" applyBorder="1" applyAlignment="1">
      <alignment vertical="top" wrapText="1"/>
    </xf>
    <xf numFmtId="0" fontId="4" fillId="0" borderId="11" xfId="0" applyFont="1" applyBorder="1" applyAlignment="1">
      <alignment vertical="top"/>
    </xf>
    <xf numFmtId="0" fontId="4" fillId="0" borderId="10" xfId="0" applyFont="1" applyBorder="1" applyAlignment="1">
      <alignment horizontal="left"/>
    </xf>
    <xf numFmtId="0" fontId="1" fillId="4" borderId="15" xfId="0" applyFont="1" applyFill="1" applyBorder="1" applyAlignment="1">
      <alignment horizontal="center"/>
    </xf>
    <xf numFmtId="0" fontId="9" fillId="0" borderId="0" xfId="0" applyFont="1"/>
    <xf numFmtId="0" fontId="14" fillId="0" borderId="0" xfId="0" applyFont="1"/>
    <xf numFmtId="0" fontId="11" fillId="0" borderId="0" xfId="0" applyFont="1"/>
    <xf numFmtId="9" fontId="15" fillId="0" borderId="0" xfId="2" applyFont="1"/>
    <xf numFmtId="9" fontId="11" fillId="0" borderId="0" xfId="2" applyFont="1"/>
    <xf numFmtId="0" fontId="16" fillId="0" borderId="6" xfId="0" applyFont="1" applyBorder="1"/>
    <xf numFmtId="0" fontId="6" fillId="3" borderId="21" xfId="0" applyFont="1" applyFill="1" applyBorder="1"/>
    <xf numFmtId="0" fontId="6" fillId="3" borderId="22" xfId="0" applyFont="1" applyFill="1" applyBorder="1"/>
    <xf numFmtId="0" fontId="6" fillId="3" borderId="8" xfId="0" applyFont="1" applyFill="1" applyBorder="1"/>
    <xf numFmtId="0" fontId="1" fillId="6" borderId="21" xfId="0" applyFont="1" applyFill="1" applyBorder="1"/>
    <xf numFmtId="0" fontId="1" fillId="6" borderId="22" xfId="0" applyFont="1" applyFill="1" applyBorder="1"/>
    <xf numFmtId="0" fontId="1" fillId="6" borderId="8" xfId="0" applyFont="1" applyFill="1" applyBorder="1"/>
    <xf numFmtId="0" fontId="2" fillId="3" borderId="8" xfId="0" applyFont="1" applyFill="1" applyBorder="1"/>
    <xf numFmtId="0" fontId="1" fillId="6" borderId="27" xfId="0" applyFont="1" applyFill="1" applyBorder="1"/>
    <xf numFmtId="0" fontId="6" fillId="3" borderId="27" xfId="0" applyFont="1" applyFill="1" applyBorder="1"/>
    <xf numFmtId="0" fontId="3" fillId="0" borderId="27" xfId="0" applyFont="1" applyBorder="1"/>
    <xf numFmtId="0" fontId="10" fillId="3" borderId="21" xfId="0" applyFont="1" applyFill="1" applyBorder="1"/>
    <xf numFmtId="0" fontId="10" fillId="3" borderId="27" xfId="0" applyFont="1" applyFill="1" applyBorder="1"/>
    <xf numFmtId="0" fontId="12" fillId="0" borderId="27" xfId="0" applyFont="1" applyBorder="1"/>
    <xf numFmtId="0" fontId="17" fillId="0" borderId="0" xfId="0" applyFont="1"/>
    <xf numFmtId="0" fontId="19" fillId="0" borderId="0" xfId="0" applyFont="1" applyAlignment="1">
      <alignment horizontal="right"/>
    </xf>
    <xf numFmtId="9" fontId="19" fillId="0" borderId="0" xfId="2" applyFont="1"/>
    <xf numFmtId="0" fontId="19" fillId="0" borderId="0" xfId="0" applyFont="1" applyAlignment="1">
      <alignment horizontal="right" wrapText="1"/>
    </xf>
    <xf numFmtId="0" fontId="20" fillId="0" borderId="6" xfId="1" applyFont="1" applyBorder="1"/>
    <xf numFmtId="0" fontId="8" fillId="3" borderId="22" xfId="0" applyFont="1" applyFill="1" applyBorder="1"/>
    <xf numFmtId="0" fontId="8" fillId="3" borderId="21" xfId="0" applyFont="1" applyFill="1" applyBorder="1"/>
    <xf numFmtId="0" fontId="8" fillId="0" borderId="6" xfId="0" applyFont="1" applyBorder="1"/>
    <xf numFmtId="0" fontId="21" fillId="0" borderId="6" xfId="0" applyFont="1" applyBorder="1"/>
    <xf numFmtId="0" fontId="14" fillId="0" borderId="0" xfId="0" applyFont="1" applyAlignment="1">
      <alignment vertical="center"/>
    </xf>
    <xf numFmtId="0" fontId="1" fillId="6" borderId="13" xfId="0" applyFont="1" applyFill="1" applyBorder="1" applyAlignment="1">
      <alignment vertical="center"/>
    </xf>
    <xf numFmtId="0" fontId="1" fillId="6" borderId="19" xfId="0" applyFont="1" applyFill="1" applyBorder="1" applyAlignment="1">
      <alignment vertical="center"/>
    </xf>
    <xf numFmtId="0" fontId="1" fillId="6" borderId="20" xfId="0" applyFont="1" applyFill="1" applyBorder="1" applyAlignment="1">
      <alignment vertical="center"/>
    </xf>
    <xf numFmtId="0" fontId="0" fillId="0" borderId="0" xfId="0" applyAlignment="1">
      <alignment vertical="center"/>
    </xf>
    <xf numFmtId="0" fontId="15" fillId="6" borderId="30" xfId="0" applyFont="1" applyFill="1" applyBorder="1" applyAlignment="1">
      <alignment vertical="center" wrapText="1"/>
    </xf>
    <xf numFmtId="0" fontId="11" fillId="0" borderId="0" xfId="0" applyFont="1" applyAlignment="1">
      <alignment vertical="center"/>
    </xf>
    <xf numFmtId="9" fontId="15" fillId="0" borderId="0" xfId="2" applyFont="1" applyAlignment="1">
      <alignment vertical="center"/>
    </xf>
    <xf numFmtId="9" fontId="19" fillId="0" borderId="0" xfId="2" applyFont="1" applyAlignment="1">
      <alignment horizontal="center"/>
    </xf>
    <xf numFmtId="0" fontId="17" fillId="0" borderId="34" xfId="0" applyFont="1" applyBorder="1"/>
    <xf numFmtId="0" fontId="22" fillId="0" borderId="11" xfId="1" applyFont="1" applyBorder="1" applyAlignment="1">
      <alignment vertical="top" wrapText="1"/>
    </xf>
    <xf numFmtId="0" fontId="24" fillId="6" borderId="30" xfId="0" applyFont="1" applyFill="1" applyBorder="1" applyAlignment="1">
      <alignment vertical="center" wrapText="1"/>
    </xf>
    <xf numFmtId="0" fontId="0" fillId="0" borderId="14" xfId="0" applyBorder="1" applyAlignment="1">
      <alignment horizontal="center" vertical="center"/>
    </xf>
    <xf numFmtId="0" fontId="17" fillId="0" borderId="11" xfId="0" applyFont="1" applyBorder="1" applyAlignment="1">
      <alignment vertical="top" wrapText="1"/>
    </xf>
    <xf numFmtId="0" fontId="17" fillId="0" borderId="11" xfId="0" applyFont="1" applyBorder="1"/>
    <xf numFmtId="0" fontId="17" fillId="0" borderId="15" xfId="0" applyFont="1" applyBorder="1"/>
    <xf numFmtId="0" fontId="17" fillId="0" borderId="27" xfId="0" applyFont="1" applyBorder="1"/>
    <xf numFmtId="0" fontId="17" fillId="0" borderId="11" xfId="0" applyFont="1" applyBorder="1" applyAlignment="1">
      <alignment vertical="top"/>
    </xf>
    <xf numFmtId="0" fontId="17" fillId="8" borderId="11" xfId="0" applyFont="1" applyFill="1" applyBorder="1" applyAlignment="1">
      <alignment vertical="top" wrapText="1"/>
    </xf>
    <xf numFmtId="9" fontId="17" fillId="0" borderId="15" xfId="0" applyNumberFormat="1" applyFont="1" applyBorder="1"/>
    <xf numFmtId="0" fontId="0" fillId="0" borderId="5" xfId="0" applyBorder="1"/>
    <xf numFmtId="0" fontId="0" fillId="0" borderId="33" xfId="0" applyBorder="1" applyAlignment="1">
      <alignment horizontal="center" vertical="center"/>
    </xf>
    <xf numFmtId="0" fontId="17" fillId="0" borderId="35" xfId="0" applyFont="1" applyBorder="1"/>
    <xf numFmtId="0" fontId="17" fillId="0" borderId="36" xfId="0" applyFont="1" applyBorder="1"/>
    <xf numFmtId="0" fontId="17" fillId="0" borderId="11" xfId="0" applyFont="1" applyBorder="1" applyAlignment="1">
      <alignment horizontal="left" wrapText="1"/>
    </xf>
    <xf numFmtId="0" fontId="19" fillId="0" borderId="27" xfId="0" applyFont="1" applyBorder="1" applyAlignment="1">
      <alignment horizontal="left"/>
    </xf>
    <xf numFmtId="0" fontId="0" fillId="0" borderId="23" xfId="0" applyBorder="1" applyAlignment="1">
      <alignment horizontal="center" vertical="center"/>
    </xf>
    <xf numFmtId="0" fontId="24" fillId="6" borderId="21" xfId="0" applyFont="1" applyFill="1" applyBorder="1"/>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1" fillId="3" borderId="1" xfId="0" applyFont="1" applyFill="1" applyBorder="1" applyAlignment="1">
      <alignment horizontal="left" vertical="center"/>
    </xf>
    <xf numFmtId="0" fontId="1" fillId="3" borderId="2" xfId="0" applyFont="1" applyFill="1" applyBorder="1" applyAlignment="1">
      <alignment horizontal="left" vertical="center"/>
    </xf>
    <xf numFmtId="0" fontId="0" fillId="0" borderId="3" xfId="0" applyBorder="1" applyAlignment="1">
      <alignment horizontal="left" vertical="top"/>
    </xf>
    <xf numFmtId="0" fontId="0" fillId="0" borderId="0" xfId="0" applyAlignment="1">
      <alignment horizontal="left" vertical="top"/>
    </xf>
    <xf numFmtId="0" fontId="0" fillId="0" borderId="6" xfId="0" applyBorder="1" applyAlignment="1">
      <alignment horizontal="left" vertical="top"/>
    </xf>
    <xf numFmtId="0" fontId="0" fillId="0" borderId="31" xfId="0" applyBorder="1" applyAlignment="1">
      <alignment horizontal="left" vertical="top"/>
    </xf>
    <xf numFmtId="0" fontId="0" fillId="0" borderId="32" xfId="0" applyBorder="1" applyAlignment="1">
      <alignment horizontal="left" vertical="top"/>
    </xf>
    <xf numFmtId="0" fontId="0" fillId="0" borderId="26" xfId="0" applyBorder="1" applyAlignment="1">
      <alignment horizontal="left" vertical="top"/>
    </xf>
    <xf numFmtId="9" fontId="0" fillId="7" borderId="29" xfId="0" applyNumberFormat="1" applyFill="1" applyBorder="1" applyAlignment="1">
      <alignment horizontal="center"/>
    </xf>
    <xf numFmtId="0" fontId="0" fillId="7" borderId="7" xfId="0" applyFill="1" applyBorder="1" applyAlignment="1">
      <alignment horizontal="center"/>
    </xf>
    <xf numFmtId="9" fontId="0" fillId="7" borderId="25" xfId="0" applyNumberFormat="1" applyFill="1" applyBorder="1" applyAlignment="1">
      <alignment horizontal="center"/>
    </xf>
    <xf numFmtId="0" fontId="0" fillId="7" borderId="26" xfId="0" applyFill="1" applyBorder="1" applyAlignment="1">
      <alignment horizontal="center"/>
    </xf>
    <xf numFmtId="9" fontId="0" fillId="7" borderId="24" xfId="0" applyNumberFormat="1" applyFill="1" applyBorder="1" applyAlignment="1">
      <alignment horizontal="center"/>
    </xf>
    <xf numFmtId="0" fontId="0" fillId="7" borderId="8" xfId="0" applyFill="1" applyBorder="1" applyAlignment="1">
      <alignment horizontal="center"/>
    </xf>
    <xf numFmtId="9" fontId="0" fillId="7" borderId="11" xfId="0" applyNumberFormat="1" applyFill="1" applyBorder="1" applyAlignment="1">
      <alignment horizontal="center"/>
    </xf>
    <xf numFmtId="0" fontId="0" fillId="7" borderId="15" xfId="0" applyFill="1" applyBorder="1" applyAlignment="1">
      <alignment horizontal="center"/>
    </xf>
    <xf numFmtId="0" fontId="26" fillId="0" borderId="0" xfId="0" applyFont="1"/>
    <xf numFmtId="0" fontId="11" fillId="7" borderId="14" xfId="0" applyFont="1" applyFill="1" applyBorder="1"/>
    <xf numFmtId="0" fontId="11" fillId="7" borderId="28" xfId="0" applyFont="1" applyFill="1" applyBorder="1"/>
    <xf numFmtId="0" fontId="11" fillId="7" borderId="16" xfId="0" applyFont="1" applyFill="1" applyBorder="1"/>
    <xf numFmtId="0" fontId="1" fillId="2" borderId="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6"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7" xfId="0" applyFont="1" applyFill="1" applyBorder="1" applyAlignment="1">
      <alignment horizontal="left" vertical="center" wrapText="1"/>
    </xf>
    <xf numFmtId="0" fontId="28" fillId="0" borderId="0" xfId="0" applyFont="1"/>
    <xf numFmtId="0" fontId="30" fillId="0" borderId="0" xfId="0" applyFont="1"/>
    <xf numFmtId="0" fontId="31" fillId="0" borderId="0" xfId="0" applyFont="1"/>
    <xf numFmtId="17" fontId="32" fillId="0" borderId="0" xfId="0" applyNumberFormat="1" applyFont="1" applyAlignment="1">
      <alignment horizontal="left"/>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31751</xdr:rowOff>
    </xdr:from>
    <xdr:to>
      <xdr:col>1</xdr:col>
      <xdr:colOff>836083</xdr:colOff>
      <xdr:row>1</xdr:row>
      <xdr:rowOff>360604</xdr:rowOff>
    </xdr:to>
    <xdr:pic>
      <xdr:nvPicPr>
        <xdr:cNvPr id="2" name="Picture 1">
          <a:extLst>
            <a:ext uri="{FF2B5EF4-FFF2-40B4-BE49-F238E27FC236}">
              <a16:creationId xmlns:a16="http://schemas.microsoft.com/office/drawing/2014/main" id="{C1DDD849-2882-4CBC-A89A-94D41797FA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751"/>
          <a:ext cx="1185333" cy="519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627069</xdr:colOff>
      <xdr:row>1</xdr:row>
      <xdr:rowOff>47625</xdr:rowOff>
    </xdr:to>
    <xdr:pic>
      <xdr:nvPicPr>
        <xdr:cNvPr id="2" name="Picture 1">
          <a:extLst>
            <a:ext uri="{FF2B5EF4-FFF2-40B4-BE49-F238E27FC236}">
              <a16:creationId xmlns:a16="http://schemas.microsoft.com/office/drawing/2014/main" id="{0B33DB99-B380-4B4D-B342-632330D397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5219"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211666</xdr:colOff>
      <xdr:row>0</xdr:row>
      <xdr:rowOff>519353</xdr:rowOff>
    </xdr:to>
    <xdr:pic>
      <xdr:nvPicPr>
        <xdr:cNvPr id="2" name="Picture 1">
          <a:extLst>
            <a:ext uri="{FF2B5EF4-FFF2-40B4-BE49-F238E27FC236}">
              <a16:creationId xmlns:a16="http://schemas.microsoft.com/office/drawing/2014/main" id="{B507A3DA-ED2D-4529-A001-A934E49EAF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5333" cy="519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52917</xdr:rowOff>
    </xdr:from>
    <xdr:to>
      <xdr:col>2</xdr:col>
      <xdr:colOff>423333</xdr:colOff>
      <xdr:row>1</xdr:row>
      <xdr:rowOff>11353</xdr:rowOff>
    </xdr:to>
    <xdr:pic>
      <xdr:nvPicPr>
        <xdr:cNvPr id="2" name="Picture 1">
          <a:extLst>
            <a:ext uri="{FF2B5EF4-FFF2-40B4-BE49-F238E27FC236}">
              <a16:creationId xmlns:a16="http://schemas.microsoft.com/office/drawing/2014/main" id="{FDE0DC3D-C35F-4BB0-8F96-67D03EB210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2917"/>
          <a:ext cx="1185333" cy="519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370416</xdr:colOff>
      <xdr:row>1</xdr:row>
      <xdr:rowOff>43103</xdr:rowOff>
    </xdr:to>
    <xdr:pic>
      <xdr:nvPicPr>
        <xdr:cNvPr id="2" name="Picture 1">
          <a:extLst>
            <a:ext uri="{FF2B5EF4-FFF2-40B4-BE49-F238E27FC236}">
              <a16:creationId xmlns:a16="http://schemas.microsoft.com/office/drawing/2014/main" id="{4EE03F54-2F9B-4512-8607-545B3EFBB4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5333" cy="519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109008</xdr:rowOff>
    </xdr:from>
    <xdr:to>
      <xdr:col>1</xdr:col>
      <xdr:colOff>963083</xdr:colOff>
      <xdr:row>3</xdr:row>
      <xdr:rowOff>56861</xdr:rowOff>
    </xdr:to>
    <xdr:pic>
      <xdr:nvPicPr>
        <xdr:cNvPr id="2" name="Picture 1">
          <a:extLst>
            <a:ext uri="{FF2B5EF4-FFF2-40B4-BE49-F238E27FC236}">
              <a16:creationId xmlns:a16="http://schemas.microsoft.com/office/drawing/2014/main" id="{85EACAC5-4AF9-1A90-F6C7-38E82CEB3E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008"/>
          <a:ext cx="1185333" cy="519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ris.who.int/bitstream/handle/10665/85349/9789241548564_eng.pdf?sequence=1" TargetMode="External"/><Relationship Id="rId1" Type="http://schemas.openxmlformats.org/officeDocument/2006/relationships/hyperlink" Target="https://www.theglobalfund.org/media/9356/core_healthcarewastemanagement_technicalbrief_en.pdf?u=637319005083170000"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theglobalfund.org/media/9356/core_healthcarewastemanagement_technicalbrief_en.pdf" TargetMode="External"/><Relationship Id="rId1" Type="http://schemas.openxmlformats.org/officeDocument/2006/relationships/hyperlink" Target="https://www.theglobalfund.org/media/9356/core_healthcarewastemanagement_technicalbrief_en.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07915-5D88-47CF-8491-1865D431CD3E}">
  <dimension ref="B2:C20"/>
  <sheetViews>
    <sheetView showGridLines="0" tabSelected="1" zoomScale="90" zoomScaleNormal="90" workbookViewId="0">
      <selection activeCell="B3" sqref="B3"/>
    </sheetView>
  </sheetViews>
  <sheetFormatPr defaultRowHeight="15" x14ac:dyDescent="0.25"/>
  <cols>
    <col min="1" max="1" width="5.28515625" customWidth="1"/>
    <col min="2" max="2" width="65.42578125" customWidth="1"/>
    <col min="3" max="3" width="70.42578125" customWidth="1"/>
  </cols>
  <sheetData>
    <row r="2" spans="2:3" ht="37.5" customHeight="1" x14ac:dyDescent="0.25"/>
    <row r="3" spans="2:3" ht="24.75" customHeight="1" x14ac:dyDescent="0.35">
      <c r="B3" s="128" t="s">
        <v>188</v>
      </c>
    </row>
    <row r="4" spans="2:3" ht="20.25" customHeight="1" x14ac:dyDescent="0.25">
      <c r="B4" s="130">
        <v>45931</v>
      </c>
    </row>
    <row r="5" spans="2:3" ht="16.5" customHeight="1" thickBot="1" x14ac:dyDescent="0.4">
      <c r="B5" s="129"/>
    </row>
    <row r="6" spans="2:3" ht="15.75" x14ac:dyDescent="0.25">
      <c r="B6" s="1"/>
      <c r="C6" s="3"/>
    </row>
    <row r="7" spans="2:3" ht="23.85" customHeight="1" x14ac:dyDescent="0.25">
      <c r="B7" s="94" t="s">
        <v>0</v>
      </c>
      <c r="C7" s="95"/>
    </row>
    <row r="8" spans="2:3" ht="23.85" customHeight="1" x14ac:dyDescent="0.25">
      <c r="B8" s="94"/>
      <c r="C8" s="95"/>
    </row>
    <row r="9" spans="2:3" x14ac:dyDescent="0.25">
      <c r="B9" s="96"/>
      <c r="C9" s="97"/>
    </row>
    <row r="10" spans="2:3" ht="15.75" x14ac:dyDescent="0.25">
      <c r="B10" s="4" t="s">
        <v>189</v>
      </c>
      <c r="C10" s="5"/>
    </row>
    <row r="11" spans="2:3" x14ac:dyDescent="0.25">
      <c r="B11" s="6" t="s">
        <v>1</v>
      </c>
      <c r="C11" s="7"/>
    </row>
    <row r="12" spans="2:3" x14ac:dyDescent="0.25">
      <c r="B12" s="6" t="s">
        <v>2</v>
      </c>
      <c r="C12" s="11"/>
    </row>
    <row r="13" spans="2:3" x14ac:dyDescent="0.25">
      <c r="B13" s="8" t="s">
        <v>3</v>
      </c>
      <c r="C13" s="7"/>
    </row>
    <row r="14" spans="2:3" ht="15.75" thickBot="1" x14ac:dyDescent="0.3">
      <c r="B14" s="9"/>
      <c r="C14" s="10"/>
    </row>
    <row r="20" spans="2:2" x14ac:dyDescent="0.25">
      <c r="B20" s="38"/>
    </row>
  </sheetData>
  <mergeCells count="2">
    <mergeCell ref="B7:C8"/>
    <mergeCell ref="B9:C9"/>
  </mergeCells>
  <pageMargins left="0.7" right="0.7" top="0.75" bottom="0.75" header="0.3" footer="0.3"/>
  <pageSetup paperSize="9" orientation="portrait" horizontalDpi="300" r:id="rId1"/>
  <headerFooter>
    <oddFooter>&amp;C_x000D_&amp;1#&amp;"Calibri"&amp;10&amp;K000000 Mott MacDonald Restricted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CF392-621C-4696-9841-9268BA2C1C40}">
  <dimension ref="B1:C20"/>
  <sheetViews>
    <sheetView showGridLines="0" workbookViewId="0">
      <selection activeCell="B25" sqref="B25:B26"/>
    </sheetView>
  </sheetViews>
  <sheetFormatPr defaultRowHeight="15" x14ac:dyDescent="0.25"/>
  <cols>
    <col min="1" max="1" width="6.5703125" customWidth="1"/>
    <col min="2" max="2" width="26.42578125" customWidth="1"/>
    <col min="3" max="3" width="110.42578125" customWidth="1"/>
  </cols>
  <sheetData>
    <row r="1" spans="2:3" ht="33" customHeight="1" x14ac:dyDescent="0.25"/>
    <row r="2" spans="2:3" ht="15.75" thickBot="1" x14ac:dyDescent="0.3"/>
    <row r="3" spans="2:3" ht="15.75" x14ac:dyDescent="0.25">
      <c r="B3" s="12" t="s">
        <v>4</v>
      </c>
      <c r="C3" s="13"/>
    </row>
    <row r="4" spans="2:3" ht="15.75" x14ac:dyDescent="0.25">
      <c r="B4" s="14" t="s">
        <v>5</v>
      </c>
      <c r="C4" s="15" t="s">
        <v>6</v>
      </c>
    </row>
    <row r="5" spans="2:3" ht="15.75" x14ac:dyDescent="0.25">
      <c r="B5" s="14" t="s">
        <v>7</v>
      </c>
      <c r="C5" s="15" t="s">
        <v>8</v>
      </c>
    </row>
    <row r="6" spans="2:3" ht="15.75" x14ac:dyDescent="0.25">
      <c r="B6" s="14" t="s">
        <v>9</v>
      </c>
      <c r="C6" s="15" t="s">
        <v>10</v>
      </c>
    </row>
    <row r="7" spans="2:3" ht="15.75" x14ac:dyDescent="0.25">
      <c r="B7" s="14" t="s">
        <v>11</v>
      </c>
      <c r="C7" s="15" t="s">
        <v>12</v>
      </c>
    </row>
    <row r="8" spans="2:3" x14ac:dyDescent="0.25">
      <c r="B8" s="16" t="s">
        <v>13</v>
      </c>
      <c r="C8" s="15" t="s">
        <v>14</v>
      </c>
    </row>
    <row r="9" spans="2:3" x14ac:dyDescent="0.25">
      <c r="B9" s="16" t="s">
        <v>15</v>
      </c>
      <c r="C9" s="15" t="s">
        <v>16</v>
      </c>
    </row>
    <row r="10" spans="2:3" x14ac:dyDescent="0.25">
      <c r="B10" s="16" t="s">
        <v>17</v>
      </c>
      <c r="C10" s="15" t="s">
        <v>18</v>
      </c>
    </row>
    <row r="11" spans="2:3" x14ac:dyDescent="0.25">
      <c r="B11" s="16" t="s">
        <v>19</v>
      </c>
      <c r="C11" s="15" t="s">
        <v>20</v>
      </c>
    </row>
    <row r="12" spans="2:3" ht="15.75" thickBot="1" x14ac:dyDescent="0.3">
      <c r="B12" s="17" t="s">
        <v>21</v>
      </c>
      <c r="C12" s="18" t="s">
        <v>22</v>
      </c>
    </row>
    <row r="13" spans="2:3" ht="15.75" thickBot="1" x14ac:dyDescent="0.3">
      <c r="B13" s="2"/>
      <c r="C13" s="2"/>
    </row>
    <row r="14" spans="2:3" ht="15.75" x14ac:dyDescent="0.25">
      <c r="B14" s="98" t="s">
        <v>23</v>
      </c>
      <c r="C14" s="99"/>
    </row>
    <row r="15" spans="2:3" x14ac:dyDescent="0.25">
      <c r="B15" s="16" t="s">
        <v>24</v>
      </c>
      <c r="C15" s="15" t="s">
        <v>25</v>
      </c>
    </row>
    <row r="16" spans="2:3" x14ac:dyDescent="0.25">
      <c r="B16" s="16" t="s">
        <v>26</v>
      </c>
      <c r="C16" s="15" t="s">
        <v>27</v>
      </c>
    </row>
    <row r="17" spans="2:3" x14ac:dyDescent="0.25">
      <c r="B17" s="16" t="s">
        <v>28</v>
      </c>
      <c r="C17" s="15" t="s">
        <v>29</v>
      </c>
    </row>
    <row r="18" spans="2:3" x14ac:dyDescent="0.25">
      <c r="B18" s="16" t="s">
        <v>30</v>
      </c>
      <c r="C18" s="61" t="s">
        <v>31</v>
      </c>
    </row>
    <row r="19" spans="2:3" x14ac:dyDescent="0.25">
      <c r="B19" s="16" t="s">
        <v>32</v>
      </c>
      <c r="C19" s="61" t="s">
        <v>33</v>
      </c>
    </row>
    <row r="20" spans="2:3" ht="15.75" thickBot="1" x14ac:dyDescent="0.3">
      <c r="B20" s="17" t="s">
        <v>34</v>
      </c>
      <c r="C20" s="18" t="s">
        <v>35</v>
      </c>
    </row>
  </sheetData>
  <mergeCells count="1">
    <mergeCell ref="B14:C14"/>
  </mergeCells>
  <hyperlinks>
    <hyperlink ref="C18" r:id="rId1" xr:uid="{5799A404-5789-4E75-8FBA-A7D46FD910EC}"/>
    <hyperlink ref="C19" r:id="rId2" xr:uid="{6186E4F8-3F00-491A-ADE4-478E34AADF17}"/>
  </hyperlinks>
  <pageMargins left="0.7" right="0.7" top="0.75" bottom="0.75" header="0.3" footer="0.3"/>
  <pageSetup paperSize="9" orientation="portrait" horizontalDpi="300" verticalDpi="0" r:id="rId3"/>
  <headerFooter>
    <oddFooter>&amp;C_x000D_&amp;1#&amp;"Calibri"&amp;10&amp;K000000 Mott MacDonald Restricted</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6283C-F0C4-416D-877B-5804AA122073}">
  <dimension ref="B1:C33"/>
  <sheetViews>
    <sheetView showGridLines="0" zoomScale="90" zoomScaleNormal="90" workbookViewId="0">
      <selection activeCell="F16" sqref="F16"/>
    </sheetView>
  </sheetViews>
  <sheetFormatPr defaultRowHeight="15" x14ac:dyDescent="0.25"/>
  <cols>
    <col min="1" max="1" width="5.42578125" customWidth="1"/>
    <col min="3" max="3" width="167.42578125" customWidth="1"/>
  </cols>
  <sheetData>
    <row r="1" spans="2:3" ht="60.75" customHeight="1" thickBot="1" x14ac:dyDescent="0.3"/>
    <row r="2" spans="2:3" ht="15.75" x14ac:dyDescent="0.25">
      <c r="B2" s="12" t="s">
        <v>36</v>
      </c>
      <c r="C2" s="13"/>
    </row>
    <row r="3" spans="2:3" x14ac:dyDescent="0.25">
      <c r="B3" s="16">
        <v>1</v>
      </c>
      <c r="C3" s="15" t="s">
        <v>135</v>
      </c>
    </row>
    <row r="4" spans="2:3" ht="7.5" customHeight="1" x14ac:dyDescent="0.25">
      <c r="B4" s="16"/>
      <c r="C4" s="15"/>
    </row>
    <row r="5" spans="2:3" x14ac:dyDescent="0.25">
      <c r="B5" s="16"/>
      <c r="C5" s="15" t="s">
        <v>136</v>
      </c>
    </row>
    <row r="6" spans="2:3" x14ac:dyDescent="0.25">
      <c r="B6" s="16"/>
      <c r="C6" s="43"/>
    </row>
    <row r="7" spans="2:3" x14ac:dyDescent="0.25">
      <c r="B7" s="16">
        <v>2</v>
      </c>
      <c r="C7" s="15" t="s">
        <v>37</v>
      </c>
    </row>
    <row r="8" spans="2:3" x14ac:dyDescent="0.25">
      <c r="B8" s="16"/>
      <c r="C8" s="15"/>
    </row>
    <row r="9" spans="2:3" x14ac:dyDescent="0.25">
      <c r="B9" s="16">
        <v>3</v>
      </c>
      <c r="C9" s="15" t="s">
        <v>38</v>
      </c>
    </row>
    <row r="10" spans="2:3" x14ac:dyDescent="0.25">
      <c r="B10" s="16"/>
      <c r="C10" s="15"/>
    </row>
    <row r="11" spans="2:3" x14ac:dyDescent="0.25">
      <c r="B11" s="16">
        <v>4</v>
      </c>
      <c r="C11" s="15" t="s">
        <v>39</v>
      </c>
    </row>
    <row r="12" spans="2:3" x14ac:dyDescent="0.25">
      <c r="B12" s="16"/>
      <c r="C12" s="15"/>
    </row>
    <row r="13" spans="2:3" x14ac:dyDescent="0.25">
      <c r="B13" s="16">
        <v>5</v>
      </c>
      <c r="C13" s="15" t="s">
        <v>187</v>
      </c>
    </row>
    <row r="14" spans="2:3" x14ac:dyDescent="0.25">
      <c r="B14" s="16"/>
      <c r="C14" s="15"/>
    </row>
    <row r="15" spans="2:3" x14ac:dyDescent="0.25">
      <c r="B15" s="16">
        <v>6</v>
      </c>
      <c r="C15" s="15" t="s">
        <v>132</v>
      </c>
    </row>
    <row r="16" spans="2:3" x14ac:dyDescent="0.25">
      <c r="B16" s="16"/>
      <c r="C16" s="64" t="s">
        <v>133</v>
      </c>
    </row>
    <row r="17" spans="2:3" x14ac:dyDescent="0.25">
      <c r="B17" s="16"/>
      <c r="C17" s="32" t="s">
        <v>40</v>
      </c>
    </row>
    <row r="18" spans="2:3" x14ac:dyDescent="0.25">
      <c r="B18" s="16"/>
      <c r="C18" s="33" t="s">
        <v>166</v>
      </c>
    </row>
    <row r="19" spans="2:3" x14ac:dyDescent="0.25">
      <c r="B19" s="16"/>
      <c r="C19" s="33" t="s">
        <v>41</v>
      </c>
    </row>
    <row r="20" spans="2:3" x14ac:dyDescent="0.25">
      <c r="B20" s="16"/>
      <c r="C20" s="33" t="s">
        <v>42</v>
      </c>
    </row>
    <row r="21" spans="2:3" x14ac:dyDescent="0.25">
      <c r="B21" s="16"/>
      <c r="C21" s="33" t="s">
        <v>43</v>
      </c>
    </row>
    <row r="22" spans="2:3" x14ac:dyDescent="0.25">
      <c r="B22" s="16"/>
      <c r="C22" s="33" t="s">
        <v>44</v>
      </c>
    </row>
    <row r="23" spans="2:3" x14ac:dyDescent="0.25">
      <c r="B23" s="16"/>
      <c r="C23" s="33" t="s">
        <v>45</v>
      </c>
    </row>
    <row r="24" spans="2:3" x14ac:dyDescent="0.25">
      <c r="B24" s="16"/>
      <c r="C24" s="32" t="s">
        <v>46</v>
      </c>
    </row>
    <row r="25" spans="2:3" x14ac:dyDescent="0.25">
      <c r="B25" s="19"/>
      <c r="C25" s="32" t="s">
        <v>47</v>
      </c>
    </row>
    <row r="26" spans="2:3" x14ac:dyDescent="0.25">
      <c r="B26" s="19"/>
      <c r="C26" s="33" t="s">
        <v>48</v>
      </c>
    </row>
    <row r="27" spans="2:3" x14ac:dyDescent="0.25">
      <c r="B27" s="19"/>
      <c r="C27" s="33" t="s">
        <v>49</v>
      </c>
    </row>
    <row r="28" spans="2:3" x14ac:dyDescent="0.25">
      <c r="B28" s="19"/>
      <c r="C28" s="33"/>
    </row>
    <row r="29" spans="2:3" x14ac:dyDescent="0.25">
      <c r="B29" s="19"/>
      <c r="C29" s="65" t="s">
        <v>134</v>
      </c>
    </row>
    <row r="30" spans="2:3" x14ac:dyDescent="0.25">
      <c r="B30" s="19"/>
      <c r="C30" s="32" t="s">
        <v>50</v>
      </c>
    </row>
    <row r="31" spans="2:3" x14ac:dyDescent="0.25">
      <c r="B31" s="19"/>
      <c r="C31" s="32" t="s">
        <v>51</v>
      </c>
    </row>
    <row r="32" spans="2:3" x14ac:dyDescent="0.25">
      <c r="B32" s="19"/>
      <c r="C32" s="32" t="s">
        <v>52</v>
      </c>
    </row>
    <row r="33" spans="2:3" ht="15.75" thickBot="1" x14ac:dyDescent="0.3">
      <c r="B33" s="9"/>
      <c r="C33" s="36" t="s">
        <v>53</v>
      </c>
    </row>
  </sheetData>
  <pageMargins left="0.7" right="0.7" top="0.75" bottom="0.75" header="0.3" footer="0.3"/>
  <headerFooter>
    <oddFooter>&amp;C_x000D_&amp;1#&amp;"Calibri"&amp;10&amp;K000000 Mott MacDonald Restricted</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E739B-84F6-4224-87BE-F1C7799419AB}">
  <dimension ref="A1:I71"/>
  <sheetViews>
    <sheetView showGridLines="0" zoomScale="90" zoomScaleNormal="90" workbookViewId="0">
      <selection activeCell="D17" sqref="D17"/>
    </sheetView>
  </sheetViews>
  <sheetFormatPr defaultRowHeight="15" x14ac:dyDescent="0.25"/>
  <cols>
    <col min="1" max="1" width="3.5703125" style="39" customWidth="1"/>
    <col min="3" max="3" width="109.42578125" customWidth="1"/>
    <col min="4" max="4" width="10.42578125" bestFit="1" customWidth="1"/>
    <col min="5" max="5" width="12.5703125" hidden="1" customWidth="1"/>
    <col min="6" max="6" width="10.42578125" hidden="1" customWidth="1"/>
    <col min="7" max="7" width="54.7109375" customWidth="1"/>
    <col min="8" max="8" width="6.140625" style="40" hidden="1" customWidth="1"/>
    <col min="9" max="9" width="3.5703125" style="40" hidden="1" customWidth="1"/>
  </cols>
  <sheetData>
    <row r="1" spans="1:9" ht="44.25" customHeight="1" x14ac:dyDescent="0.25"/>
    <row r="2" spans="1:9" ht="22.5" customHeight="1" x14ac:dyDescent="0.35">
      <c r="A2" s="114" t="s">
        <v>177</v>
      </c>
      <c r="B2" s="114"/>
      <c r="C2" s="114"/>
    </row>
    <row r="3" spans="1:9" ht="15.75" thickBot="1" x14ac:dyDescent="0.3">
      <c r="C3" s="60" t="s">
        <v>54</v>
      </c>
      <c r="D3" s="74">
        <f>COUNTA(D7:D13,D16:D21,D24:D32,D35:D37,D40:D44,D47:D50,D53:D56,D60:D63,D66:D70)/COUNTA(C7:C13,C16:C21,C24:C32,C35:C37,C40:C44,C47:C50,C53:C56,C60:C63,C66:C70)</f>
        <v>0</v>
      </c>
    </row>
    <row r="4" spans="1:9" s="70" customFormat="1" ht="39.6" customHeight="1" x14ac:dyDescent="0.25">
      <c r="A4" s="66"/>
      <c r="B4" s="67" t="s">
        <v>55</v>
      </c>
      <c r="C4" s="68" t="s">
        <v>56</v>
      </c>
      <c r="D4" s="68" t="s">
        <v>57</v>
      </c>
      <c r="E4" s="69"/>
      <c r="G4" s="71" t="s">
        <v>142</v>
      </c>
      <c r="H4" s="72"/>
      <c r="I4" s="73">
        <f>SUM(H:H)/COUNT(A:A)</f>
        <v>0</v>
      </c>
    </row>
    <row r="5" spans="1:9" ht="15.75" x14ac:dyDescent="0.25">
      <c r="B5" s="47" t="s">
        <v>58</v>
      </c>
      <c r="C5" s="47"/>
      <c r="D5" s="47"/>
      <c r="E5" s="51" t="str">
        <f>IF(COUNTIF(D7:D70,"Partially")&gt;0,"Partial score","")</f>
        <v/>
      </c>
      <c r="G5" s="51"/>
      <c r="H5" s="42"/>
      <c r="I5" s="42">
        <f>SUMIFS($H$7:$H$70,$A$7:$A$70,1)/COUNTIFS($A$7:$A$70,1)</f>
        <v>0</v>
      </c>
    </row>
    <row r="6" spans="1:9" x14ac:dyDescent="0.25">
      <c r="B6" s="44" t="s">
        <v>59</v>
      </c>
      <c r="C6" s="44"/>
      <c r="D6" s="44"/>
      <c r="E6" s="52"/>
      <c r="G6" s="52"/>
    </row>
    <row r="7" spans="1:9" x14ac:dyDescent="0.25">
      <c r="A7" s="39">
        <v>1</v>
      </c>
      <c r="B7" s="78">
        <v>1</v>
      </c>
      <c r="C7" s="79" t="s">
        <v>60</v>
      </c>
      <c r="D7" s="80"/>
      <c r="E7" s="81"/>
      <c r="G7" s="82"/>
      <c r="H7" s="40">
        <f>IF(D7="Yes",1,IF(D7="Partially",E7,IF(D7="N/A","",0)))</f>
        <v>0</v>
      </c>
    </row>
    <row r="8" spans="1:9" x14ac:dyDescent="0.25">
      <c r="A8" s="39">
        <v>1</v>
      </c>
      <c r="B8" s="78">
        <v>2</v>
      </c>
      <c r="C8" s="79" t="s">
        <v>138</v>
      </c>
      <c r="D8" s="80"/>
      <c r="E8" s="81"/>
      <c r="G8" s="82"/>
      <c r="H8" s="40">
        <f t="shared" ref="H8:H56" si="0">IF(D8="Yes",1,IF(D8="Partially",E8,IF(D8="N/A","",0)))</f>
        <v>0</v>
      </c>
    </row>
    <row r="9" spans="1:9" x14ac:dyDescent="0.25">
      <c r="A9" s="39">
        <v>1</v>
      </c>
      <c r="B9" s="78">
        <v>3</v>
      </c>
      <c r="C9" s="84" t="s">
        <v>139</v>
      </c>
      <c r="D9" s="80"/>
      <c r="E9" s="81"/>
      <c r="G9" s="82"/>
      <c r="H9" s="40">
        <f t="shared" si="0"/>
        <v>0</v>
      </c>
    </row>
    <row r="10" spans="1:9" ht="45" x14ac:dyDescent="0.25">
      <c r="A10" s="39">
        <v>1</v>
      </c>
      <c r="B10" s="78">
        <v>4</v>
      </c>
      <c r="C10" s="79" t="s">
        <v>160</v>
      </c>
      <c r="D10" s="80"/>
      <c r="E10" s="85"/>
      <c r="G10" s="82"/>
      <c r="H10" s="40">
        <f t="shared" si="0"/>
        <v>0</v>
      </c>
    </row>
    <row r="11" spans="1:9" ht="30" x14ac:dyDescent="0.25">
      <c r="A11" s="39">
        <v>1</v>
      </c>
      <c r="B11" s="78">
        <v>5</v>
      </c>
      <c r="C11" s="79" t="s">
        <v>140</v>
      </c>
      <c r="D11" s="80"/>
      <c r="E11" s="81"/>
      <c r="G11" s="82"/>
      <c r="H11" s="40">
        <f t="shared" si="0"/>
        <v>0</v>
      </c>
    </row>
    <row r="12" spans="1:9" ht="30" x14ac:dyDescent="0.25">
      <c r="A12" s="39">
        <v>1</v>
      </c>
      <c r="B12" s="78">
        <v>6</v>
      </c>
      <c r="C12" s="79" t="s">
        <v>161</v>
      </c>
      <c r="D12" s="80"/>
      <c r="E12" s="81"/>
      <c r="G12" s="82"/>
      <c r="H12" s="40">
        <f t="shared" si="0"/>
        <v>0</v>
      </c>
    </row>
    <row r="13" spans="1:9" ht="32.25" customHeight="1" x14ac:dyDescent="0.25">
      <c r="A13" s="39">
        <v>1</v>
      </c>
      <c r="B13" s="78">
        <v>7</v>
      </c>
      <c r="C13" s="79" t="s">
        <v>162</v>
      </c>
      <c r="D13" s="80"/>
      <c r="E13" s="81"/>
      <c r="G13" s="82"/>
      <c r="H13" s="40">
        <f t="shared" si="0"/>
        <v>0</v>
      </c>
    </row>
    <row r="14" spans="1:9" ht="30" customHeight="1" x14ac:dyDescent="0.25">
      <c r="B14" s="100" t="s">
        <v>147</v>
      </c>
      <c r="C14" s="101"/>
      <c r="D14" s="101"/>
      <c r="E14" s="101"/>
      <c r="F14" s="101"/>
      <c r="G14" s="102"/>
    </row>
    <row r="15" spans="1:9" x14ac:dyDescent="0.25">
      <c r="B15" s="54" t="s">
        <v>61</v>
      </c>
      <c r="C15" s="54"/>
      <c r="D15" s="54"/>
      <c r="E15" s="55"/>
      <c r="G15" s="55"/>
    </row>
    <row r="16" spans="1:9" ht="30" x14ac:dyDescent="0.25">
      <c r="A16" s="39">
        <v>1</v>
      </c>
      <c r="B16" s="78">
        <v>1</v>
      </c>
      <c r="C16" s="79" t="s">
        <v>154</v>
      </c>
      <c r="D16" s="80"/>
      <c r="E16" s="81"/>
      <c r="G16" s="82"/>
      <c r="H16" s="40">
        <f t="shared" si="0"/>
        <v>0</v>
      </c>
    </row>
    <row r="17" spans="1:8" x14ac:dyDescent="0.25">
      <c r="A17" s="39">
        <v>1</v>
      </c>
      <c r="B17" s="78">
        <v>2</v>
      </c>
      <c r="C17" s="79" t="s">
        <v>155</v>
      </c>
      <c r="D17" s="80"/>
      <c r="E17" s="81"/>
      <c r="G17" s="82"/>
      <c r="H17" s="40">
        <f t="shared" si="0"/>
        <v>0</v>
      </c>
    </row>
    <row r="18" spans="1:8" ht="46.5" customHeight="1" x14ac:dyDescent="0.25">
      <c r="A18" s="39">
        <v>1</v>
      </c>
      <c r="B18" s="78">
        <v>3</v>
      </c>
      <c r="C18" s="79" t="s">
        <v>156</v>
      </c>
      <c r="D18" s="80"/>
      <c r="E18" s="81"/>
      <c r="G18" s="82"/>
      <c r="H18" s="40">
        <f t="shared" si="0"/>
        <v>0</v>
      </c>
    </row>
    <row r="19" spans="1:8" ht="30" x14ac:dyDescent="0.25">
      <c r="A19" s="39">
        <v>1</v>
      </c>
      <c r="B19" s="78">
        <v>4</v>
      </c>
      <c r="C19" s="79" t="s">
        <v>157</v>
      </c>
      <c r="D19" s="80"/>
      <c r="E19" s="81"/>
      <c r="G19" s="82"/>
      <c r="H19" s="40">
        <f t="shared" si="0"/>
        <v>0</v>
      </c>
    </row>
    <row r="20" spans="1:8" x14ac:dyDescent="0.25">
      <c r="A20" s="39">
        <v>1</v>
      </c>
      <c r="B20" s="78">
        <v>5</v>
      </c>
      <c r="C20" s="79" t="s">
        <v>158</v>
      </c>
      <c r="D20" s="80"/>
      <c r="E20" s="81"/>
      <c r="G20" s="82"/>
      <c r="H20" s="40">
        <f t="shared" si="0"/>
        <v>0</v>
      </c>
    </row>
    <row r="21" spans="1:8" ht="30" x14ac:dyDescent="0.25">
      <c r="A21" s="39">
        <v>1</v>
      </c>
      <c r="B21" s="78">
        <v>6</v>
      </c>
      <c r="C21" s="79" t="s">
        <v>159</v>
      </c>
      <c r="D21" s="80"/>
      <c r="E21" s="81"/>
      <c r="G21" s="82"/>
      <c r="H21" s="40">
        <f t="shared" si="0"/>
        <v>0</v>
      </c>
    </row>
    <row r="22" spans="1:8" ht="30" customHeight="1" x14ac:dyDescent="0.25">
      <c r="B22" s="100" t="s">
        <v>147</v>
      </c>
      <c r="C22" s="101"/>
      <c r="D22" s="101"/>
      <c r="E22" s="101"/>
      <c r="F22" s="101"/>
      <c r="G22" s="102"/>
    </row>
    <row r="23" spans="1:8" x14ac:dyDescent="0.25">
      <c r="B23" s="54" t="s">
        <v>62</v>
      </c>
      <c r="C23" s="54"/>
      <c r="D23" s="54"/>
      <c r="E23" s="55"/>
      <c r="G23" s="55"/>
    </row>
    <row r="24" spans="1:8" x14ac:dyDescent="0.25">
      <c r="A24" s="39">
        <v>1</v>
      </c>
      <c r="B24" s="78">
        <v>1</v>
      </c>
      <c r="C24" s="79" t="s">
        <v>63</v>
      </c>
      <c r="D24" s="80"/>
      <c r="E24" s="81"/>
      <c r="G24" s="82"/>
      <c r="H24" s="40">
        <f t="shared" si="0"/>
        <v>0</v>
      </c>
    </row>
    <row r="25" spans="1:8" x14ac:dyDescent="0.25">
      <c r="A25" s="39">
        <v>1</v>
      </c>
      <c r="B25" s="78">
        <v>2</v>
      </c>
      <c r="C25" s="57" t="s">
        <v>64</v>
      </c>
      <c r="D25" s="80"/>
      <c r="E25" s="81"/>
      <c r="G25" s="82"/>
      <c r="H25" s="40">
        <f t="shared" si="0"/>
        <v>0</v>
      </c>
    </row>
    <row r="26" spans="1:8" x14ac:dyDescent="0.25">
      <c r="A26" s="39">
        <v>1</v>
      </c>
      <c r="B26" s="78">
        <v>3</v>
      </c>
      <c r="C26" s="83" t="s">
        <v>65</v>
      </c>
      <c r="D26" s="80"/>
      <c r="E26" s="81"/>
      <c r="G26" s="82"/>
      <c r="H26" s="40">
        <f t="shared" si="0"/>
        <v>0</v>
      </c>
    </row>
    <row r="27" spans="1:8" x14ac:dyDescent="0.25">
      <c r="A27" s="39">
        <v>1</v>
      </c>
      <c r="B27" s="78">
        <v>4</v>
      </c>
      <c r="C27" s="79" t="s">
        <v>66</v>
      </c>
      <c r="D27" s="80"/>
      <c r="E27" s="81"/>
      <c r="G27" s="82"/>
      <c r="H27" s="40">
        <f t="shared" si="0"/>
        <v>0</v>
      </c>
    </row>
    <row r="28" spans="1:8" x14ac:dyDescent="0.25">
      <c r="A28" s="39">
        <v>1</v>
      </c>
      <c r="B28" s="78">
        <v>5</v>
      </c>
      <c r="C28" s="79" t="s">
        <v>149</v>
      </c>
      <c r="D28" s="80"/>
      <c r="E28" s="81"/>
      <c r="G28" s="82"/>
      <c r="H28" s="40">
        <f t="shared" si="0"/>
        <v>0</v>
      </c>
    </row>
    <row r="29" spans="1:8" ht="45" x14ac:dyDescent="0.25">
      <c r="A29" s="39">
        <v>1</v>
      </c>
      <c r="B29" s="78">
        <v>6</v>
      </c>
      <c r="C29" s="79" t="s">
        <v>150</v>
      </c>
      <c r="D29" s="80"/>
      <c r="E29" s="81"/>
      <c r="G29" s="82"/>
      <c r="H29" s="40">
        <f t="shared" si="0"/>
        <v>0</v>
      </c>
    </row>
    <row r="30" spans="1:8" ht="30" x14ac:dyDescent="0.25">
      <c r="A30" s="39">
        <v>1</v>
      </c>
      <c r="B30" s="78">
        <v>7</v>
      </c>
      <c r="C30" s="79" t="s">
        <v>151</v>
      </c>
      <c r="D30" s="80"/>
      <c r="E30" s="81"/>
      <c r="G30" s="82"/>
      <c r="H30" s="40">
        <f t="shared" si="0"/>
        <v>0</v>
      </c>
    </row>
    <row r="31" spans="1:8" x14ac:dyDescent="0.25">
      <c r="A31" s="39">
        <v>1</v>
      </c>
      <c r="B31" s="78">
        <v>8</v>
      </c>
      <c r="C31" s="79" t="s">
        <v>152</v>
      </c>
      <c r="D31" s="80"/>
      <c r="E31" s="81"/>
      <c r="G31" s="82"/>
      <c r="H31" s="40">
        <f t="shared" si="0"/>
        <v>0</v>
      </c>
    </row>
    <row r="32" spans="1:8" x14ac:dyDescent="0.25">
      <c r="A32" s="39">
        <v>1</v>
      </c>
      <c r="B32" s="78">
        <v>9</v>
      </c>
      <c r="C32" s="79" t="s">
        <v>137</v>
      </c>
      <c r="D32" s="80"/>
      <c r="E32" s="81"/>
      <c r="G32" s="82"/>
      <c r="H32" s="40">
        <f t="shared" si="0"/>
        <v>0</v>
      </c>
    </row>
    <row r="33" spans="1:8" ht="30" customHeight="1" x14ac:dyDescent="0.25">
      <c r="B33" s="100" t="s">
        <v>147</v>
      </c>
      <c r="C33" s="101"/>
      <c r="D33" s="101"/>
      <c r="E33" s="101"/>
      <c r="F33" s="101"/>
      <c r="G33" s="102"/>
    </row>
    <row r="34" spans="1:8" x14ac:dyDescent="0.25">
      <c r="B34" s="44" t="s">
        <v>67</v>
      </c>
      <c r="C34" s="44"/>
      <c r="D34" s="44"/>
      <c r="E34" s="52"/>
      <c r="G34" s="52"/>
    </row>
    <row r="35" spans="1:8" x14ac:dyDescent="0.25">
      <c r="A35" s="39">
        <v>1</v>
      </c>
      <c r="B35" s="78">
        <v>1</v>
      </c>
      <c r="C35" s="79" t="s">
        <v>68</v>
      </c>
      <c r="D35" s="80"/>
      <c r="E35" s="81"/>
      <c r="G35" s="82"/>
      <c r="H35" s="40">
        <f t="shared" si="0"/>
        <v>0</v>
      </c>
    </row>
    <row r="36" spans="1:8" ht="30" x14ac:dyDescent="0.25">
      <c r="A36" s="39">
        <v>1</v>
      </c>
      <c r="B36" s="78">
        <v>2</v>
      </c>
      <c r="C36" s="79" t="s">
        <v>153</v>
      </c>
      <c r="D36" s="80"/>
      <c r="E36" s="81"/>
      <c r="G36" s="82"/>
      <c r="H36" s="40">
        <f t="shared" si="0"/>
        <v>0</v>
      </c>
    </row>
    <row r="37" spans="1:8" x14ac:dyDescent="0.25">
      <c r="A37" s="39">
        <v>1</v>
      </c>
      <c r="B37" s="78">
        <v>3</v>
      </c>
      <c r="C37" s="79" t="s">
        <v>69</v>
      </c>
      <c r="D37" s="80"/>
      <c r="E37" s="81"/>
      <c r="G37" s="82"/>
      <c r="H37" s="40">
        <f t="shared" si="0"/>
        <v>0</v>
      </c>
    </row>
    <row r="38" spans="1:8" ht="30" customHeight="1" x14ac:dyDescent="0.25">
      <c r="B38" s="100" t="s">
        <v>147</v>
      </c>
      <c r="C38" s="101"/>
      <c r="D38" s="101"/>
      <c r="E38" s="101"/>
      <c r="F38" s="101"/>
      <c r="G38" s="102"/>
    </row>
    <row r="39" spans="1:8" x14ac:dyDescent="0.25">
      <c r="B39" s="44" t="s">
        <v>70</v>
      </c>
      <c r="C39" s="44"/>
      <c r="D39" s="44"/>
      <c r="E39" s="52"/>
      <c r="G39" s="52"/>
    </row>
    <row r="40" spans="1:8" x14ac:dyDescent="0.25">
      <c r="A40" s="39">
        <v>1</v>
      </c>
      <c r="B40" s="28">
        <v>1</v>
      </c>
      <c r="C40" s="76" t="s">
        <v>143</v>
      </c>
      <c r="D40" s="30"/>
      <c r="E40" s="31"/>
      <c r="G40" s="53"/>
      <c r="H40" s="40">
        <f t="shared" si="0"/>
        <v>0</v>
      </c>
    </row>
    <row r="41" spans="1:8" ht="30" x14ac:dyDescent="0.25">
      <c r="A41" s="39">
        <v>1</v>
      </c>
      <c r="B41" s="28">
        <v>2</v>
      </c>
      <c r="C41" s="76" t="s">
        <v>141</v>
      </c>
      <c r="D41" s="30"/>
      <c r="E41" s="31"/>
      <c r="G41" s="53"/>
      <c r="H41" s="40">
        <f t="shared" si="0"/>
        <v>0</v>
      </c>
    </row>
    <row r="42" spans="1:8" x14ac:dyDescent="0.25">
      <c r="A42" s="39">
        <v>1</v>
      </c>
      <c r="B42" s="28">
        <v>3</v>
      </c>
      <c r="C42" s="35" t="s">
        <v>71</v>
      </c>
      <c r="D42" s="30"/>
      <c r="E42" s="31"/>
      <c r="G42" s="53"/>
      <c r="H42" s="40">
        <f t="shared" si="0"/>
        <v>0</v>
      </c>
    </row>
    <row r="43" spans="1:8" x14ac:dyDescent="0.25">
      <c r="A43" s="39">
        <v>1</v>
      </c>
      <c r="B43" s="78">
        <v>4</v>
      </c>
      <c r="C43" s="79" t="s">
        <v>145</v>
      </c>
      <c r="D43" s="80"/>
      <c r="E43" s="81"/>
      <c r="G43" s="82"/>
      <c r="H43" s="40">
        <f t="shared" si="0"/>
        <v>0</v>
      </c>
    </row>
    <row r="44" spans="1:8" x14ac:dyDescent="0.25">
      <c r="A44" s="39">
        <v>1</v>
      </c>
      <c r="B44" s="78">
        <v>5</v>
      </c>
      <c r="C44" s="79" t="s">
        <v>146</v>
      </c>
      <c r="D44" s="80"/>
      <c r="E44" s="81"/>
      <c r="G44" s="82"/>
      <c r="H44" s="40">
        <f t="shared" si="0"/>
        <v>0</v>
      </c>
    </row>
    <row r="45" spans="1:8" ht="30" customHeight="1" x14ac:dyDescent="0.25">
      <c r="B45" s="100" t="s">
        <v>147</v>
      </c>
      <c r="C45" s="101"/>
      <c r="D45" s="101"/>
      <c r="E45" s="101"/>
      <c r="F45" s="101"/>
      <c r="G45" s="102"/>
    </row>
    <row r="46" spans="1:8" x14ac:dyDescent="0.25">
      <c r="B46" s="44" t="s">
        <v>72</v>
      </c>
      <c r="C46" s="44"/>
      <c r="D46" s="44"/>
      <c r="E46" s="52"/>
      <c r="G46" s="52"/>
    </row>
    <row r="47" spans="1:8" x14ac:dyDescent="0.25">
      <c r="A47" s="39">
        <v>1</v>
      </c>
      <c r="B47" s="28">
        <v>1</v>
      </c>
      <c r="C47" s="29" t="s">
        <v>73</v>
      </c>
      <c r="D47" s="30"/>
      <c r="E47" s="31"/>
      <c r="G47" s="53"/>
      <c r="H47" s="40">
        <f t="shared" si="0"/>
        <v>0</v>
      </c>
    </row>
    <row r="48" spans="1:8" x14ac:dyDescent="0.25">
      <c r="A48" s="39">
        <v>1</v>
      </c>
      <c r="B48" s="28">
        <v>2</v>
      </c>
      <c r="C48" s="34" t="s">
        <v>74</v>
      </c>
      <c r="D48" s="30"/>
      <c r="E48" s="31"/>
      <c r="G48" s="56"/>
      <c r="H48" s="40">
        <f t="shared" si="0"/>
        <v>0</v>
      </c>
    </row>
    <row r="49" spans="1:9" x14ac:dyDescent="0.25">
      <c r="A49" s="39">
        <v>1</v>
      </c>
      <c r="B49" s="78">
        <v>3</v>
      </c>
      <c r="C49" s="79" t="s">
        <v>75</v>
      </c>
      <c r="D49" s="80"/>
      <c r="E49" s="81"/>
      <c r="G49" s="82"/>
      <c r="H49" s="40">
        <f t="shared" si="0"/>
        <v>0</v>
      </c>
    </row>
    <row r="50" spans="1:9" x14ac:dyDescent="0.25">
      <c r="A50" s="39">
        <v>1</v>
      </c>
      <c r="B50" s="78">
        <v>4</v>
      </c>
      <c r="C50" s="79" t="s">
        <v>148</v>
      </c>
      <c r="D50" s="80"/>
      <c r="E50" s="81"/>
      <c r="G50" s="82"/>
      <c r="H50" s="40">
        <f t="shared" si="0"/>
        <v>0</v>
      </c>
    </row>
    <row r="51" spans="1:9" ht="30" customHeight="1" x14ac:dyDescent="0.25">
      <c r="B51" s="100" t="s">
        <v>147</v>
      </c>
      <c r="C51" s="101"/>
      <c r="D51" s="101"/>
      <c r="E51" s="101"/>
      <c r="F51" s="101"/>
      <c r="G51" s="102"/>
    </row>
    <row r="52" spans="1:9" ht="15.75" x14ac:dyDescent="0.25">
      <c r="B52" s="47" t="s">
        <v>76</v>
      </c>
      <c r="C52" s="47"/>
      <c r="D52" s="47"/>
      <c r="E52" s="51"/>
      <c r="G52" s="51"/>
      <c r="I52" s="42">
        <f>SUMIFS($H$7:$H$70,$A$7:$A$70,2)/COUNTIFS($A$7:$A$70,2)</f>
        <v>0</v>
      </c>
    </row>
    <row r="53" spans="1:9" ht="45" x14ac:dyDescent="0.25">
      <c r="A53" s="39">
        <v>2</v>
      </c>
      <c r="B53" s="78">
        <v>1</v>
      </c>
      <c r="C53" s="79" t="s">
        <v>163</v>
      </c>
      <c r="D53" s="80"/>
      <c r="E53" s="81"/>
      <c r="G53" s="82"/>
      <c r="H53" s="40">
        <f t="shared" si="0"/>
        <v>0</v>
      </c>
    </row>
    <row r="54" spans="1:9" x14ac:dyDescent="0.25">
      <c r="A54" s="39">
        <v>2</v>
      </c>
      <c r="B54" s="78">
        <v>2</v>
      </c>
      <c r="C54" s="79" t="s">
        <v>164</v>
      </c>
      <c r="D54" s="80"/>
      <c r="E54" s="81"/>
      <c r="G54" s="82"/>
      <c r="H54" s="40">
        <f t="shared" si="0"/>
        <v>0</v>
      </c>
    </row>
    <row r="55" spans="1:9" x14ac:dyDescent="0.25">
      <c r="A55" s="39">
        <v>2</v>
      </c>
      <c r="B55" s="78">
        <v>3</v>
      </c>
      <c r="C55" s="79" t="s">
        <v>165</v>
      </c>
      <c r="D55" s="80"/>
      <c r="E55" s="81"/>
      <c r="G55" s="82"/>
      <c r="H55" s="40">
        <f t="shared" si="0"/>
        <v>0</v>
      </c>
    </row>
    <row r="56" spans="1:9" ht="30" x14ac:dyDescent="0.25">
      <c r="A56" s="39">
        <v>2</v>
      </c>
      <c r="B56" s="78">
        <v>4</v>
      </c>
      <c r="C56" s="79" t="s">
        <v>77</v>
      </c>
      <c r="D56" s="80"/>
      <c r="E56" s="81"/>
      <c r="G56" s="82"/>
      <c r="H56" s="40">
        <f t="shared" si="0"/>
        <v>0</v>
      </c>
    </row>
    <row r="57" spans="1:9" ht="30" customHeight="1" x14ac:dyDescent="0.25">
      <c r="B57" s="100" t="s">
        <v>147</v>
      </c>
      <c r="C57" s="101"/>
      <c r="D57" s="101"/>
      <c r="E57" s="101"/>
      <c r="F57" s="101"/>
      <c r="G57" s="102"/>
    </row>
    <row r="58" spans="1:9" ht="15.75" x14ac:dyDescent="0.25">
      <c r="B58" s="47" t="s">
        <v>78</v>
      </c>
      <c r="C58" s="47"/>
      <c r="D58" s="47"/>
      <c r="E58" s="51"/>
      <c r="G58" s="51"/>
      <c r="I58" s="42">
        <f>SUMIFS($H$7:$H$70,$A$7:$A$70,3)/COUNTIFS($A$7:$A$70,3)</f>
        <v>0</v>
      </c>
    </row>
    <row r="59" spans="1:9" x14ac:dyDescent="0.25">
      <c r="B59" s="44" t="s">
        <v>79</v>
      </c>
      <c r="C59" s="44"/>
      <c r="D59" s="44"/>
      <c r="E59" s="52"/>
      <c r="G59" s="52"/>
    </row>
    <row r="60" spans="1:9" ht="30" x14ac:dyDescent="0.25">
      <c r="A60" s="39">
        <v>3</v>
      </c>
      <c r="B60" s="78">
        <v>1</v>
      </c>
      <c r="C60" s="79" t="s">
        <v>80</v>
      </c>
      <c r="D60" s="80"/>
      <c r="E60" s="81"/>
      <c r="G60" s="82"/>
      <c r="H60" s="40">
        <f t="shared" ref="H60:H63" si="1">IF(D60="Yes",1,IF(D60="Partially",E60,IF(D60="N/A","",0)))</f>
        <v>0</v>
      </c>
    </row>
    <row r="61" spans="1:9" x14ac:dyDescent="0.25">
      <c r="A61" s="39">
        <v>3</v>
      </c>
      <c r="B61" s="78">
        <v>2</v>
      </c>
      <c r="C61" s="79" t="s">
        <v>81</v>
      </c>
      <c r="D61" s="80"/>
      <c r="E61" s="81"/>
      <c r="G61" s="82"/>
      <c r="H61" s="40">
        <f t="shared" si="1"/>
        <v>0</v>
      </c>
    </row>
    <row r="62" spans="1:9" x14ac:dyDescent="0.25">
      <c r="A62" s="39">
        <v>3</v>
      </c>
      <c r="B62" s="78">
        <v>3</v>
      </c>
      <c r="C62" s="79" t="s">
        <v>82</v>
      </c>
      <c r="D62" s="80"/>
      <c r="E62" s="81"/>
      <c r="G62" s="82"/>
      <c r="H62" s="40">
        <f t="shared" si="1"/>
        <v>0</v>
      </c>
    </row>
    <row r="63" spans="1:9" x14ac:dyDescent="0.25">
      <c r="A63" s="39">
        <v>3</v>
      </c>
      <c r="B63" s="78">
        <v>4</v>
      </c>
      <c r="C63" s="79" t="s">
        <v>83</v>
      </c>
      <c r="D63" s="80"/>
      <c r="E63" s="81"/>
      <c r="G63" s="82"/>
      <c r="H63" s="40">
        <f t="shared" si="1"/>
        <v>0</v>
      </c>
    </row>
    <row r="64" spans="1:9" ht="30" customHeight="1" x14ac:dyDescent="0.25">
      <c r="B64" s="100" t="s">
        <v>147</v>
      </c>
      <c r="C64" s="101"/>
      <c r="D64" s="101"/>
      <c r="E64" s="101"/>
      <c r="F64" s="101"/>
      <c r="G64" s="102"/>
    </row>
    <row r="65" spans="1:8" x14ac:dyDescent="0.25">
      <c r="B65" s="44" t="s">
        <v>84</v>
      </c>
      <c r="C65" s="44"/>
      <c r="D65" s="44"/>
      <c r="E65" s="52"/>
      <c r="G65" s="52"/>
    </row>
    <row r="66" spans="1:8" x14ac:dyDescent="0.25">
      <c r="A66" s="39">
        <v>3</v>
      </c>
      <c r="B66" s="78">
        <v>1</v>
      </c>
      <c r="C66" s="79" t="s">
        <v>85</v>
      </c>
      <c r="D66" s="80"/>
      <c r="E66" s="81"/>
      <c r="G66" s="82"/>
      <c r="H66" s="40">
        <f t="shared" ref="H66:H70" si="2">IF(D66="Yes",1,IF(D66="Partially",E66,IF(D66="N/A","",0)))</f>
        <v>0</v>
      </c>
    </row>
    <row r="67" spans="1:8" ht="17.25" customHeight="1" x14ac:dyDescent="0.25">
      <c r="A67" s="39">
        <v>3</v>
      </c>
      <c r="B67" s="78">
        <v>2</v>
      </c>
      <c r="C67" s="79" t="s">
        <v>86</v>
      </c>
      <c r="D67" s="80"/>
      <c r="E67" s="81"/>
      <c r="G67" s="82"/>
      <c r="H67" s="40">
        <f t="shared" si="2"/>
        <v>0</v>
      </c>
    </row>
    <row r="68" spans="1:8" x14ac:dyDescent="0.25">
      <c r="A68" s="39">
        <v>3</v>
      </c>
      <c r="B68" s="78">
        <v>3</v>
      </c>
      <c r="C68" s="79" t="s">
        <v>87</v>
      </c>
      <c r="D68" s="80"/>
      <c r="E68" s="81"/>
      <c r="G68" s="82"/>
      <c r="H68" s="40">
        <f t="shared" si="2"/>
        <v>0</v>
      </c>
    </row>
    <row r="69" spans="1:8" x14ac:dyDescent="0.25">
      <c r="A69" s="39">
        <v>3</v>
      </c>
      <c r="B69" s="78">
        <v>4</v>
      </c>
      <c r="C69" s="79" t="s">
        <v>88</v>
      </c>
      <c r="D69" s="80"/>
      <c r="E69" s="81"/>
      <c r="G69" s="82"/>
      <c r="H69" s="40">
        <f t="shared" si="2"/>
        <v>0</v>
      </c>
    </row>
    <row r="70" spans="1:8" x14ac:dyDescent="0.25">
      <c r="A70" s="39">
        <v>3</v>
      </c>
      <c r="B70" s="78">
        <v>5</v>
      </c>
      <c r="C70" s="79" t="s">
        <v>89</v>
      </c>
      <c r="D70" s="80"/>
      <c r="E70" s="81"/>
      <c r="F70" s="86"/>
      <c r="G70" s="82"/>
      <c r="H70" s="40">
        <f t="shared" si="2"/>
        <v>0</v>
      </c>
    </row>
    <row r="71" spans="1:8" ht="30" customHeight="1" thickBot="1" x14ac:dyDescent="0.3">
      <c r="B71" s="103" t="s">
        <v>147</v>
      </c>
      <c r="C71" s="104"/>
      <c r="D71" s="104"/>
      <c r="E71" s="104"/>
      <c r="F71" s="104"/>
      <c r="G71" s="105"/>
    </row>
  </sheetData>
  <mergeCells count="10">
    <mergeCell ref="A2:C2"/>
    <mergeCell ref="B57:G57"/>
    <mergeCell ref="B64:G64"/>
    <mergeCell ref="B71:G71"/>
    <mergeCell ref="B14:G14"/>
    <mergeCell ref="B22:G22"/>
    <mergeCell ref="B33:G33"/>
    <mergeCell ref="B38:G38"/>
    <mergeCell ref="B45:G45"/>
    <mergeCell ref="B51:G51"/>
  </mergeCells>
  <dataValidations count="1">
    <dataValidation type="decimal" allowBlank="1" showInputMessage="1" showErrorMessage="1" sqref="E60:E63 E7:E13 E16:E21 E24:E32 E35:E37 E40:E44 E47:E50 E66:E70 E53:E56" xr:uid="{5EE2B6AF-12B7-4FBE-ADF4-B2E612C877AE}">
      <formula1>0</formula1>
      <formula2>1</formula2>
    </dataValidation>
  </dataValidations>
  <hyperlinks>
    <hyperlink ref="C40" r:id="rId1" display="Is the PR aware of and consistently adhere to the GF Technical Brief on Safe and Sustainable HCWM?" xr:uid="{232B7A5A-8378-497E-862C-69310FA53465}"/>
    <hyperlink ref="C41" r:id="rId2" xr:uid="{1DF61B4C-98D8-46F8-B66D-0CE44CE764A6}"/>
  </hyperlinks>
  <pageMargins left="0.7" right="0.7" top="0.75" bottom="0.75" header="0.3" footer="0.3"/>
  <pageSetup paperSize="9" orientation="portrait" horizontalDpi="300" verticalDpi="0" r:id="rId3"/>
  <headerFooter>
    <oddFooter>&amp;C_x000D_&amp;1#&amp;"Calibri"&amp;10&amp;K000000 Mott MacDonald Restricted</oddFooter>
  </headerFooter>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5F0F9B51-E76E-4256-9448-BFA54EF65B91}">
          <x14:formula1>
            <xm:f>Data!$B$4:$B$7</xm:f>
          </x14:formula1>
          <xm:sqref>D60:D63 D7:D13 D16:D21 D24:D32 D35:D37 D40:D44 D47:D50 D66:D70 D53:D56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0AD27-F512-4B34-A7B0-7B18E9C35900}">
  <dimension ref="A1:I44"/>
  <sheetViews>
    <sheetView showGridLines="0" zoomScale="90" zoomScaleNormal="90" workbookViewId="0">
      <selection activeCell="O21" sqref="O21"/>
    </sheetView>
  </sheetViews>
  <sheetFormatPr defaultRowHeight="15" x14ac:dyDescent="0.25"/>
  <cols>
    <col min="1" max="1" width="3" style="39" customWidth="1"/>
    <col min="3" max="3" width="115.5703125" customWidth="1"/>
    <col min="4" max="4" width="10.42578125" bestFit="1" customWidth="1"/>
    <col min="5" max="5" width="23.42578125" hidden="1" customWidth="1"/>
    <col min="6" max="6" width="10.42578125" hidden="1" customWidth="1"/>
    <col min="7" max="7" width="45.5703125" customWidth="1"/>
    <col min="8" max="8" width="8.5703125" style="40" hidden="1" customWidth="1"/>
    <col min="9" max="9" width="6" style="40" hidden="1" customWidth="1"/>
  </cols>
  <sheetData>
    <row r="1" spans="1:9" ht="37.5" customHeight="1" x14ac:dyDescent="0.25"/>
    <row r="2" spans="1:9" ht="27.75" customHeight="1" x14ac:dyDescent="0.35">
      <c r="A2" s="114" t="s">
        <v>176</v>
      </c>
      <c r="B2" s="114"/>
      <c r="C2" s="114"/>
    </row>
    <row r="3" spans="1:9" ht="15.75" thickBot="1" x14ac:dyDescent="0.3">
      <c r="C3" s="58" t="s">
        <v>54</v>
      </c>
      <c r="D3" s="59">
        <f>COUNTA(D7:D14,D17:D24,D27:D34,D37:D43)/COUNTA(C7:C14,C17:C24,C27:C34,C37:C43)</f>
        <v>0</v>
      </c>
    </row>
    <row r="4" spans="1:9" s="70" customFormat="1" ht="52.5" customHeight="1" x14ac:dyDescent="0.25">
      <c r="A4" s="66"/>
      <c r="B4" s="67" t="s">
        <v>55</v>
      </c>
      <c r="C4" s="68" t="s">
        <v>56</v>
      </c>
      <c r="D4" s="68" t="s">
        <v>57</v>
      </c>
      <c r="E4" s="69"/>
      <c r="G4" s="77" t="s">
        <v>144</v>
      </c>
      <c r="H4" s="72"/>
      <c r="I4" s="73"/>
    </row>
    <row r="5" spans="1:9" ht="15.75" x14ac:dyDescent="0.25">
      <c r="B5" s="93" t="s">
        <v>175</v>
      </c>
      <c r="C5" s="48"/>
      <c r="D5" s="48"/>
      <c r="E5" s="49" t="str">
        <f>IF(COUNTIF(D7:D43,"Partially")&gt;0,"Partial score","")</f>
        <v/>
      </c>
      <c r="G5" s="51"/>
      <c r="I5" s="41">
        <f>SUM(H:H)/COUNT(A:A)</f>
        <v>0</v>
      </c>
    </row>
    <row r="6" spans="1:9" x14ac:dyDescent="0.25">
      <c r="B6" s="44" t="s">
        <v>90</v>
      </c>
      <c r="C6" s="45"/>
      <c r="D6" s="45"/>
      <c r="E6" s="50"/>
      <c r="G6" s="52"/>
      <c r="I6" s="42">
        <f>SUMIFS($H$7:$H$43,$A$7:$A$43,1)/COUNTIFS($A$7:$A$43,1)</f>
        <v>0</v>
      </c>
    </row>
    <row r="7" spans="1:9" ht="30" x14ac:dyDescent="0.25">
      <c r="A7" s="39">
        <v>1</v>
      </c>
      <c r="B7" s="78">
        <v>1</v>
      </c>
      <c r="C7" s="90" t="s">
        <v>174</v>
      </c>
      <c r="D7" s="80"/>
      <c r="E7" s="81"/>
      <c r="G7" s="91"/>
      <c r="H7" s="40">
        <f>IF(D7="Yes",1,IF(D7="Partially",E7,IF(D7="N/A","",0)))</f>
        <v>0</v>
      </c>
    </row>
    <row r="8" spans="1:9" x14ac:dyDescent="0.25">
      <c r="A8" s="39">
        <v>1</v>
      </c>
      <c r="B8" s="78">
        <v>2</v>
      </c>
      <c r="C8" s="79" t="s">
        <v>91</v>
      </c>
      <c r="D8" s="80"/>
      <c r="E8" s="81"/>
      <c r="G8" s="82"/>
      <c r="H8" s="40">
        <f t="shared" ref="H8:H14" si="0">IF(D8="Yes",1,IF(D8="Partially",E8,IF(D8="N/A","",0)))</f>
        <v>0</v>
      </c>
    </row>
    <row r="9" spans="1:9" x14ac:dyDescent="0.25">
      <c r="A9" s="39">
        <v>1</v>
      </c>
      <c r="B9" s="78">
        <v>3</v>
      </c>
      <c r="C9" s="79" t="s">
        <v>92</v>
      </c>
      <c r="D9" s="80"/>
      <c r="E9" s="81"/>
      <c r="G9" s="82"/>
      <c r="H9" s="40">
        <f t="shared" si="0"/>
        <v>0</v>
      </c>
    </row>
    <row r="10" spans="1:9" x14ac:dyDescent="0.25">
      <c r="A10" s="39">
        <v>1</v>
      </c>
      <c r="B10" s="78">
        <v>4</v>
      </c>
      <c r="C10" s="79" t="s">
        <v>93</v>
      </c>
      <c r="D10" s="80"/>
      <c r="E10" s="81"/>
      <c r="G10" s="82"/>
      <c r="H10" s="40">
        <f t="shared" si="0"/>
        <v>0</v>
      </c>
    </row>
    <row r="11" spans="1:9" x14ac:dyDescent="0.25">
      <c r="A11" s="39">
        <v>1</v>
      </c>
      <c r="B11" s="78">
        <v>5</v>
      </c>
      <c r="C11" s="83" t="s">
        <v>94</v>
      </c>
      <c r="D11" s="80"/>
      <c r="E11" s="81"/>
      <c r="G11" s="82"/>
      <c r="H11" s="40">
        <f t="shared" si="0"/>
        <v>0</v>
      </c>
    </row>
    <row r="12" spans="1:9" x14ac:dyDescent="0.25">
      <c r="A12" s="39">
        <v>1</v>
      </c>
      <c r="B12" s="78">
        <v>6</v>
      </c>
      <c r="C12" s="79" t="s">
        <v>95</v>
      </c>
      <c r="D12" s="80"/>
      <c r="E12" s="81"/>
      <c r="G12" s="82"/>
      <c r="H12" s="40">
        <f t="shared" si="0"/>
        <v>0</v>
      </c>
    </row>
    <row r="13" spans="1:9" x14ac:dyDescent="0.25">
      <c r="A13" s="39">
        <v>1</v>
      </c>
      <c r="B13" s="92">
        <v>7</v>
      </c>
      <c r="C13" s="79" t="s">
        <v>96</v>
      </c>
      <c r="D13" s="80"/>
      <c r="E13" s="81"/>
      <c r="G13" s="82"/>
      <c r="H13" s="40">
        <f t="shared" si="0"/>
        <v>0</v>
      </c>
    </row>
    <row r="14" spans="1:9" ht="33.75" customHeight="1" x14ac:dyDescent="0.25">
      <c r="A14" s="39">
        <v>1</v>
      </c>
      <c r="B14" s="78">
        <v>8</v>
      </c>
      <c r="C14" s="79" t="s">
        <v>97</v>
      </c>
      <c r="D14" s="80"/>
      <c r="E14" s="81"/>
      <c r="G14" s="82"/>
      <c r="H14" s="40">
        <f t="shared" si="0"/>
        <v>0</v>
      </c>
    </row>
    <row r="15" spans="1:9" ht="33.75" customHeight="1" x14ac:dyDescent="0.25">
      <c r="B15" s="100" t="s">
        <v>147</v>
      </c>
      <c r="C15" s="101"/>
      <c r="D15" s="101"/>
      <c r="E15" s="101"/>
      <c r="F15" s="101"/>
      <c r="G15" s="102"/>
    </row>
    <row r="16" spans="1:9" x14ac:dyDescent="0.25">
      <c r="B16" s="44" t="s">
        <v>98</v>
      </c>
      <c r="C16" s="62"/>
      <c r="D16" s="45"/>
      <c r="E16" s="46"/>
      <c r="G16" s="52"/>
      <c r="I16" s="42">
        <f>SUMIFS($H$7:$H$43,$A$7:$A$43,2)/COUNTIFS($A$7:$A$43,2)</f>
        <v>0</v>
      </c>
    </row>
    <row r="17" spans="1:9" x14ac:dyDescent="0.25">
      <c r="A17" s="39">
        <v>2</v>
      </c>
      <c r="B17" s="78">
        <v>1</v>
      </c>
      <c r="C17" s="79" t="s">
        <v>99</v>
      </c>
      <c r="D17" s="80"/>
      <c r="E17" s="81"/>
      <c r="G17" s="82"/>
      <c r="H17" s="40">
        <f>IF(D17="Yes",1,IF(D17="Partially",E17,IF(D17="N/A","",0)))</f>
        <v>0</v>
      </c>
    </row>
    <row r="18" spans="1:9" x14ac:dyDescent="0.25">
      <c r="A18" s="39">
        <v>2</v>
      </c>
      <c r="B18" s="78">
        <v>2</v>
      </c>
      <c r="C18" s="79" t="s">
        <v>100</v>
      </c>
      <c r="D18" s="80"/>
      <c r="E18" s="81"/>
      <c r="G18" s="82"/>
      <c r="H18" s="40">
        <f t="shared" ref="H18:H24" si="1">IF(D18="Yes",1,IF(D18="Partially",E18,IF(D18="N/A","",0)))</f>
        <v>0</v>
      </c>
    </row>
    <row r="19" spans="1:9" x14ac:dyDescent="0.25">
      <c r="A19" s="39">
        <v>2</v>
      </c>
      <c r="B19" s="78">
        <v>3</v>
      </c>
      <c r="C19" s="79" t="s">
        <v>101</v>
      </c>
      <c r="D19" s="80"/>
      <c r="E19" s="81"/>
      <c r="G19" s="82"/>
      <c r="H19" s="40">
        <f t="shared" si="1"/>
        <v>0</v>
      </c>
    </row>
    <row r="20" spans="1:9" x14ac:dyDescent="0.25">
      <c r="A20" s="39">
        <v>2</v>
      </c>
      <c r="B20" s="78">
        <v>4</v>
      </c>
      <c r="C20" s="79" t="s">
        <v>102</v>
      </c>
      <c r="D20" s="80"/>
      <c r="E20" s="81"/>
      <c r="G20" s="82"/>
      <c r="H20" s="40">
        <f t="shared" si="1"/>
        <v>0</v>
      </c>
    </row>
    <row r="21" spans="1:9" x14ac:dyDescent="0.25">
      <c r="A21" s="39">
        <v>2</v>
      </c>
      <c r="B21" s="78">
        <v>5</v>
      </c>
      <c r="C21" s="83" t="s">
        <v>103</v>
      </c>
      <c r="D21" s="80"/>
      <c r="E21" s="81"/>
      <c r="G21" s="82"/>
      <c r="H21" s="40">
        <f t="shared" si="1"/>
        <v>0</v>
      </c>
    </row>
    <row r="22" spans="1:9" x14ac:dyDescent="0.25">
      <c r="A22" s="39">
        <v>2</v>
      </c>
      <c r="B22" s="78">
        <v>6</v>
      </c>
      <c r="C22" s="79" t="s">
        <v>104</v>
      </c>
      <c r="D22" s="80"/>
      <c r="E22" s="81"/>
      <c r="G22" s="82"/>
      <c r="H22" s="40">
        <f t="shared" si="1"/>
        <v>0</v>
      </c>
    </row>
    <row r="23" spans="1:9" x14ac:dyDescent="0.25">
      <c r="A23" s="39">
        <v>2</v>
      </c>
      <c r="B23" s="78">
        <v>7</v>
      </c>
      <c r="C23" s="79" t="s">
        <v>105</v>
      </c>
      <c r="D23" s="80"/>
      <c r="E23" s="81"/>
      <c r="G23" s="82"/>
      <c r="H23" s="40">
        <f t="shared" si="1"/>
        <v>0</v>
      </c>
    </row>
    <row r="24" spans="1:9" x14ac:dyDescent="0.25">
      <c r="A24" s="39">
        <v>2</v>
      </c>
      <c r="B24" s="78">
        <v>8</v>
      </c>
      <c r="C24" s="79" t="s">
        <v>106</v>
      </c>
      <c r="D24" s="80"/>
      <c r="E24" s="81"/>
      <c r="G24" s="82"/>
      <c r="H24" s="40">
        <f t="shared" si="1"/>
        <v>0</v>
      </c>
    </row>
    <row r="25" spans="1:9" ht="30" customHeight="1" x14ac:dyDescent="0.25">
      <c r="B25" s="100" t="s">
        <v>147</v>
      </c>
      <c r="C25" s="101"/>
      <c r="D25" s="101"/>
      <c r="E25" s="101"/>
      <c r="F25" s="101"/>
      <c r="G25" s="102"/>
    </row>
    <row r="26" spans="1:9" x14ac:dyDescent="0.25">
      <c r="B26" s="44" t="s">
        <v>107</v>
      </c>
      <c r="C26" s="63"/>
      <c r="D26" s="45"/>
      <c r="E26" s="46"/>
      <c r="G26" s="52"/>
      <c r="I26" s="42">
        <f>SUMIFS($H$7:$H$43,$A$7:$A$43,3)/COUNTIFS($A$7:$A$43,3)</f>
        <v>0</v>
      </c>
    </row>
    <row r="27" spans="1:9" ht="30" x14ac:dyDescent="0.25">
      <c r="A27" s="39">
        <v>3</v>
      </c>
      <c r="B27" s="78">
        <v>1</v>
      </c>
      <c r="C27" s="79" t="s">
        <v>167</v>
      </c>
      <c r="D27" s="80"/>
      <c r="E27" s="81"/>
      <c r="G27" s="82"/>
      <c r="H27" s="40">
        <f>IF(D27="Yes",1,IF(D27="Partially",E27,IF(D27="N/A","",0)))</f>
        <v>0</v>
      </c>
      <c r="I27" s="40">
        <f>COUNTIFS($A$7:$A$43,3)</f>
        <v>8</v>
      </c>
    </row>
    <row r="28" spans="1:9" x14ac:dyDescent="0.25">
      <c r="A28" s="39">
        <v>3</v>
      </c>
      <c r="B28" s="78">
        <v>2</v>
      </c>
      <c r="C28" s="79" t="s">
        <v>168</v>
      </c>
      <c r="D28" s="80"/>
      <c r="E28" s="81"/>
      <c r="G28" s="82"/>
      <c r="H28" s="40">
        <f>IF(D28="Yes",1,IF(D28="Partially",E28,IF(D28="N/A","",0)))</f>
        <v>0</v>
      </c>
    </row>
    <row r="29" spans="1:9" ht="30" x14ac:dyDescent="0.25">
      <c r="A29" s="39">
        <v>3</v>
      </c>
      <c r="B29" s="78">
        <v>3</v>
      </c>
      <c r="C29" s="79" t="s">
        <v>169</v>
      </c>
      <c r="D29" s="80"/>
      <c r="E29" s="81"/>
      <c r="G29" s="82"/>
      <c r="H29" s="40">
        <f t="shared" ref="H29:H34" si="2">IF(D29="Yes",1,IF(D29="Partially",E29,IF(D29="N/A","",0)))</f>
        <v>0</v>
      </c>
    </row>
    <row r="30" spans="1:9" x14ac:dyDescent="0.25">
      <c r="A30" s="39">
        <v>3</v>
      </c>
      <c r="B30" s="78">
        <v>4</v>
      </c>
      <c r="C30" s="79" t="s">
        <v>170</v>
      </c>
      <c r="D30" s="80"/>
      <c r="E30" s="81"/>
      <c r="G30" s="82"/>
      <c r="H30" s="40">
        <f t="shared" si="2"/>
        <v>0</v>
      </c>
    </row>
    <row r="31" spans="1:9" x14ac:dyDescent="0.25">
      <c r="A31" s="39">
        <v>3</v>
      </c>
      <c r="B31" s="78">
        <v>5</v>
      </c>
      <c r="C31" s="79" t="s">
        <v>171</v>
      </c>
      <c r="D31" s="80"/>
      <c r="E31" s="81"/>
      <c r="G31" s="82"/>
      <c r="H31" s="40">
        <f t="shared" si="2"/>
        <v>0</v>
      </c>
    </row>
    <row r="32" spans="1:9" x14ac:dyDescent="0.25">
      <c r="A32" s="39">
        <v>3</v>
      </c>
      <c r="B32" s="78">
        <v>6</v>
      </c>
      <c r="C32" s="79" t="s">
        <v>108</v>
      </c>
      <c r="D32" s="80"/>
      <c r="E32" s="81"/>
      <c r="G32" s="82"/>
      <c r="H32" s="40">
        <f t="shared" si="2"/>
        <v>0</v>
      </c>
    </row>
    <row r="33" spans="1:9" x14ac:dyDescent="0.25">
      <c r="A33" s="39">
        <v>3</v>
      </c>
      <c r="B33" s="78">
        <v>7</v>
      </c>
      <c r="C33" s="79" t="s">
        <v>172</v>
      </c>
      <c r="D33" s="80"/>
      <c r="E33" s="81"/>
      <c r="G33" s="82"/>
      <c r="H33" s="40">
        <f t="shared" si="2"/>
        <v>0</v>
      </c>
    </row>
    <row r="34" spans="1:9" x14ac:dyDescent="0.25">
      <c r="A34" s="39">
        <v>3</v>
      </c>
      <c r="B34" s="78">
        <v>8</v>
      </c>
      <c r="C34" s="79" t="s">
        <v>173</v>
      </c>
      <c r="D34" s="80"/>
      <c r="E34" s="81"/>
      <c r="G34" s="82"/>
      <c r="H34" s="40">
        <f t="shared" si="2"/>
        <v>0</v>
      </c>
    </row>
    <row r="35" spans="1:9" ht="30" customHeight="1" x14ac:dyDescent="0.25">
      <c r="B35" s="100" t="s">
        <v>147</v>
      </c>
      <c r="C35" s="101"/>
      <c r="D35" s="101"/>
      <c r="E35" s="101"/>
      <c r="F35" s="101"/>
      <c r="G35" s="102"/>
    </row>
    <row r="36" spans="1:9" x14ac:dyDescent="0.25">
      <c r="B36" s="44" t="s">
        <v>109</v>
      </c>
      <c r="C36" s="63"/>
      <c r="D36" s="45"/>
      <c r="E36" s="46"/>
      <c r="G36" s="52"/>
      <c r="I36" s="42">
        <f>SUMIFS($H$7:$H$43,$A$7:$A$43,4)/COUNTIFS($A$7:$A$43,4)</f>
        <v>0</v>
      </c>
    </row>
    <row r="37" spans="1:9" x14ac:dyDescent="0.25">
      <c r="A37" s="39">
        <v>4</v>
      </c>
      <c r="B37" s="78">
        <v>1</v>
      </c>
      <c r="C37" s="79" t="s">
        <v>110</v>
      </c>
      <c r="D37" s="80"/>
      <c r="E37" s="81"/>
      <c r="G37" s="82"/>
      <c r="H37" s="40">
        <f>IF(D37="Yes",1,IF(D37="Partially",E37,IF(D37="N/A","",0)))</f>
        <v>0</v>
      </c>
    </row>
    <row r="38" spans="1:9" x14ac:dyDescent="0.25">
      <c r="A38" s="39">
        <v>4</v>
      </c>
      <c r="B38" s="78">
        <v>2</v>
      </c>
      <c r="C38" s="79" t="s">
        <v>111</v>
      </c>
      <c r="D38" s="80"/>
      <c r="E38" s="81"/>
      <c r="G38" s="82"/>
      <c r="H38" s="40">
        <f t="shared" ref="H38:H43" si="3">IF(D38="Yes",1,IF(D38="Partially",E38,IF(D38="N/A","",0)))</f>
        <v>0</v>
      </c>
    </row>
    <row r="39" spans="1:9" x14ac:dyDescent="0.25">
      <c r="A39" s="39">
        <v>4</v>
      </c>
      <c r="B39" s="78">
        <v>3</v>
      </c>
      <c r="C39" s="79" t="s">
        <v>112</v>
      </c>
      <c r="D39" s="80"/>
      <c r="E39" s="81"/>
      <c r="G39" s="82"/>
      <c r="H39" s="40">
        <f t="shared" si="3"/>
        <v>0</v>
      </c>
    </row>
    <row r="40" spans="1:9" x14ac:dyDescent="0.25">
      <c r="A40" s="39">
        <v>4</v>
      </c>
      <c r="B40" s="78">
        <v>4</v>
      </c>
      <c r="C40" s="79" t="s">
        <v>113</v>
      </c>
      <c r="D40" s="80"/>
      <c r="E40" s="81"/>
      <c r="G40" s="82"/>
      <c r="H40" s="40">
        <f t="shared" si="3"/>
        <v>0</v>
      </c>
    </row>
    <row r="41" spans="1:9" x14ac:dyDescent="0.25">
      <c r="A41" s="39">
        <v>4</v>
      </c>
      <c r="B41" s="78">
        <v>5</v>
      </c>
      <c r="C41" s="79" t="s">
        <v>114</v>
      </c>
      <c r="D41" s="80"/>
      <c r="E41" s="81"/>
      <c r="G41" s="82"/>
      <c r="H41" s="40">
        <f t="shared" si="3"/>
        <v>0</v>
      </c>
    </row>
    <row r="42" spans="1:9" x14ac:dyDescent="0.25">
      <c r="A42" s="39">
        <v>4</v>
      </c>
      <c r="B42" s="78">
        <v>6</v>
      </c>
      <c r="C42" s="83" t="s">
        <v>115</v>
      </c>
      <c r="D42" s="80"/>
      <c r="E42" s="81"/>
      <c r="G42" s="82"/>
      <c r="H42" s="40">
        <f t="shared" si="3"/>
        <v>0</v>
      </c>
    </row>
    <row r="43" spans="1:9" x14ac:dyDescent="0.25">
      <c r="A43" s="39">
        <v>4</v>
      </c>
      <c r="B43" s="87">
        <v>7</v>
      </c>
      <c r="C43" s="75" t="s">
        <v>116</v>
      </c>
      <c r="D43" s="75"/>
      <c r="E43" s="88"/>
      <c r="G43" s="89"/>
      <c r="H43" s="40">
        <f t="shared" si="3"/>
        <v>0</v>
      </c>
    </row>
    <row r="44" spans="1:9" ht="30" customHeight="1" thickBot="1" x14ac:dyDescent="0.3">
      <c r="B44" s="103" t="s">
        <v>147</v>
      </c>
      <c r="C44" s="104"/>
      <c r="D44" s="104"/>
      <c r="E44" s="104"/>
      <c r="F44" s="104"/>
      <c r="G44" s="105"/>
    </row>
  </sheetData>
  <mergeCells count="5">
    <mergeCell ref="B15:G15"/>
    <mergeCell ref="B25:G25"/>
    <mergeCell ref="B35:G35"/>
    <mergeCell ref="B44:G44"/>
    <mergeCell ref="A2:C2"/>
  </mergeCells>
  <dataValidations count="1">
    <dataValidation type="decimal" allowBlank="1" showInputMessage="1" showErrorMessage="1" sqref="E7" xr:uid="{95DC07B5-4345-4FF5-B5AD-B37FC494C166}">
      <formula1>0</formula1>
      <formula2>1</formula2>
    </dataValidation>
  </dataValidations>
  <pageMargins left="0.7" right="0.7" top="0.75" bottom="0.75" header="0.3" footer="0.3"/>
  <pageSetup paperSize="9" orientation="portrait" horizontalDpi="300" verticalDpi="0" r:id="rId1"/>
  <headerFooter>
    <oddFooter>&amp;C_x000D_&amp;1#&amp;"Calibri"&amp;10&amp;K000000 Mott MacDonald Restricted</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B94A66-4FC0-4D26-8C1D-6B26CB6685A8}">
          <x14:formula1>
            <xm:f>Data!$B$4:$B$7</xm:f>
          </x14:formula1>
          <xm:sqref>D17:D24 D37:D43 D7:D14 D27:D34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10FAD-DF0D-4F3E-B2A9-9C79B61F7DC9}">
  <dimension ref="B5:K23"/>
  <sheetViews>
    <sheetView showGridLines="0" zoomScale="90" zoomScaleNormal="90" workbookViewId="0">
      <selection activeCell="K16" sqref="K16"/>
    </sheetView>
  </sheetViews>
  <sheetFormatPr defaultRowHeight="15" x14ac:dyDescent="0.25"/>
  <cols>
    <col min="1" max="1" width="3.28515625" customWidth="1"/>
    <col min="2" max="2" width="41.42578125" bestFit="1" customWidth="1"/>
    <col min="3" max="3" width="12.42578125" customWidth="1"/>
    <col min="4" max="4" width="11.5703125" customWidth="1"/>
    <col min="6" max="6" width="41.5703125" bestFit="1" customWidth="1"/>
    <col min="7" max="7" width="10" customWidth="1"/>
    <col min="8" max="8" width="12" customWidth="1"/>
  </cols>
  <sheetData>
    <row r="5" spans="2:11" ht="19.5" thickBot="1" x14ac:dyDescent="0.35">
      <c r="B5" s="127" t="s">
        <v>184</v>
      </c>
      <c r="F5" s="127" t="s">
        <v>186</v>
      </c>
    </row>
    <row r="6" spans="2:11" ht="15" customHeight="1" x14ac:dyDescent="0.25">
      <c r="B6" s="118" t="s">
        <v>183</v>
      </c>
      <c r="C6" s="119"/>
      <c r="D6" s="120"/>
      <c r="F6" s="118" t="s">
        <v>183</v>
      </c>
      <c r="G6" s="119"/>
      <c r="H6" s="120"/>
    </row>
    <row r="7" spans="2:11" ht="15" customHeight="1" x14ac:dyDescent="0.25">
      <c r="B7" s="124"/>
      <c r="C7" s="125"/>
      <c r="D7" s="126"/>
      <c r="F7" s="124"/>
      <c r="G7" s="125"/>
      <c r="H7" s="126"/>
    </row>
    <row r="8" spans="2:11" ht="15.75" x14ac:dyDescent="0.25">
      <c r="B8" s="20" t="s">
        <v>117</v>
      </c>
      <c r="C8" s="21" t="s">
        <v>118</v>
      </c>
      <c r="D8" s="37" t="s">
        <v>119</v>
      </c>
      <c r="F8" s="20" t="s">
        <v>117</v>
      </c>
      <c r="G8" s="21" t="s">
        <v>118</v>
      </c>
      <c r="H8" s="37" t="s">
        <v>119</v>
      </c>
    </row>
    <row r="9" spans="2:11" x14ac:dyDescent="0.25">
      <c r="B9" s="22" t="s">
        <v>120</v>
      </c>
      <c r="C9" s="23">
        <f>SUMIFS('Questionnaire (Waste Mgt)'!H:H,'Questionnaire (Waste Mgt)'!A:A,1)</f>
        <v>0</v>
      </c>
      <c r="D9" s="24">
        <f>'Questionnaire (Waste Mgt)'!I5</f>
        <v>0</v>
      </c>
      <c r="F9" s="22" t="s">
        <v>121</v>
      </c>
      <c r="G9" s="23">
        <f>SUMIFS('Questionnaire (infrastructure)'!H:H,'Questionnaire (infrastructure)'!A:A,1)</f>
        <v>0</v>
      </c>
      <c r="H9" s="24">
        <f>'Questionnaire (infrastructure)'!I6</f>
        <v>0</v>
      </c>
      <c r="K9" s="38"/>
    </row>
    <row r="10" spans="2:11" x14ac:dyDescent="0.25">
      <c r="B10" s="22" t="s">
        <v>122</v>
      </c>
      <c r="C10" s="23">
        <f>SUMIFS('Questionnaire (Waste Mgt)'!H:H,'Questionnaire (Waste Mgt)'!A:A,2)</f>
        <v>0</v>
      </c>
      <c r="D10" s="24">
        <f>'Questionnaire (Waste Mgt)'!I52</f>
        <v>0</v>
      </c>
      <c r="F10" s="22" t="s">
        <v>123</v>
      </c>
      <c r="G10" s="23">
        <f>SUMIFS('Questionnaire (infrastructure)'!H:H,'Questionnaire (infrastructure)'!A:A,2)</f>
        <v>0</v>
      </c>
      <c r="H10" s="24">
        <f>'Questionnaire (infrastructure)'!I16</f>
        <v>0</v>
      </c>
    </row>
    <row r="11" spans="2:11" x14ac:dyDescent="0.25">
      <c r="B11" s="22" t="s">
        <v>124</v>
      </c>
      <c r="C11" s="23">
        <f>SUMIFS('Questionnaire (Waste Mgt)'!H:H,'Questionnaire (Waste Mgt)'!A:A,3)</f>
        <v>0</v>
      </c>
      <c r="D11" s="24">
        <f>'Questionnaire (Waste Mgt)'!I58</f>
        <v>0</v>
      </c>
      <c r="F11" s="22" t="s">
        <v>125</v>
      </c>
      <c r="G11" s="23">
        <f>SUMIFS('Questionnaire (infrastructure)'!H:H,'Questionnaire (infrastructure)'!A:A,3)</f>
        <v>0</v>
      </c>
      <c r="H11" s="24">
        <f>'Questionnaire (infrastructure)'!I26</f>
        <v>0</v>
      </c>
    </row>
    <row r="12" spans="2:11" x14ac:dyDescent="0.25">
      <c r="B12" s="22"/>
      <c r="C12" s="23"/>
      <c r="D12" s="24"/>
      <c r="F12" s="22" t="s">
        <v>126</v>
      </c>
      <c r="G12" s="23">
        <f>SUMIFS('Questionnaire (infrastructure)'!H:H,'Questionnaire (infrastructure)'!A:A,4)</f>
        <v>0</v>
      </c>
      <c r="H12" s="24">
        <f>'Questionnaire (infrastructure)'!I36</f>
        <v>0</v>
      </c>
    </row>
    <row r="13" spans="2:11" x14ac:dyDescent="0.25">
      <c r="B13" s="22"/>
      <c r="C13" s="23"/>
      <c r="D13" s="24"/>
      <c r="F13" s="22"/>
      <c r="G13" s="23"/>
      <c r="H13" s="24"/>
    </row>
    <row r="14" spans="2:11" ht="15.75" thickBot="1" x14ac:dyDescent="0.3">
      <c r="B14" s="25" t="s">
        <v>127</v>
      </c>
      <c r="C14" s="26">
        <f>SUM(C9:C11)</f>
        <v>0</v>
      </c>
      <c r="D14" s="27">
        <f>'Questionnaire (Waste Mgt)'!I4</f>
        <v>0</v>
      </c>
      <c r="F14" s="25" t="s">
        <v>127</v>
      </c>
      <c r="G14" s="26">
        <f>SUM(G9:G12)</f>
        <v>0</v>
      </c>
      <c r="H14" s="27">
        <f>'Questionnaire (infrastructure)'!I5</f>
        <v>0</v>
      </c>
    </row>
    <row r="16" spans="2:11" ht="15.75" thickBot="1" x14ac:dyDescent="0.3"/>
    <row r="17" spans="2:8" x14ac:dyDescent="0.25">
      <c r="B17" s="118" t="s">
        <v>185</v>
      </c>
      <c r="C17" s="119"/>
      <c r="D17" s="120"/>
      <c r="F17" s="118" t="s">
        <v>185</v>
      </c>
      <c r="G17" s="119"/>
      <c r="H17" s="120"/>
    </row>
    <row r="18" spans="2:8" x14ac:dyDescent="0.25">
      <c r="B18" s="121"/>
      <c r="C18" s="122"/>
      <c r="D18" s="123"/>
      <c r="F18" s="124"/>
      <c r="G18" s="125"/>
      <c r="H18" s="126"/>
    </row>
    <row r="19" spans="2:8" x14ac:dyDescent="0.25">
      <c r="B19" s="115" t="s">
        <v>178</v>
      </c>
      <c r="C19" s="110">
        <v>0.2</v>
      </c>
      <c r="D19" s="111"/>
      <c r="F19" s="115" t="s">
        <v>178</v>
      </c>
      <c r="G19" s="110">
        <v>0.2</v>
      </c>
      <c r="H19" s="111"/>
    </row>
    <row r="20" spans="2:8" x14ac:dyDescent="0.25">
      <c r="B20" s="115" t="s">
        <v>179</v>
      </c>
      <c r="C20" s="110">
        <v>0.4</v>
      </c>
      <c r="D20" s="111"/>
      <c r="F20" s="115" t="s">
        <v>179</v>
      </c>
      <c r="G20" s="110">
        <v>0.4</v>
      </c>
      <c r="H20" s="111"/>
    </row>
    <row r="21" spans="2:8" x14ac:dyDescent="0.25">
      <c r="B21" s="115" t="s">
        <v>180</v>
      </c>
      <c r="C21" s="112">
        <v>0.6</v>
      </c>
      <c r="D21" s="113"/>
      <c r="F21" s="115" t="s">
        <v>180</v>
      </c>
      <c r="G21" s="112">
        <v>0.6</v>
      </c>
      <c r="H21" s="113"/>
    </row>
    <row r="22" spans="2:8" x14ac:dyDescent="0.25">
      <c r="B22" s="116" t="s">
        <v>181</v>
      </c>
      <c r="C22" s="106">
        <v>0.8</v>
      </c>
      <c r="D22" s="107"/>
      <c r="F22" s="116" t="s">
        <v>181</v>
      </c>
      <c r="G22" s="106">
        <v>0.8</v>
      </c>
      <c r="H22" s="107"/>
    </row>
    <row r="23" spans="2:8" ht="15.75" thickBot="1" x14ac:dyDescent="0.3">
      <c r="B23" s="117" t="s">
        <v>182</v>
      </c>
      <c r="C23" s="108">
        <v>0.9</v>
      </c>
      <c r="D23" s="109"/>
      <c r="F23" s="117" t="s">
        <v>182</v>
      </c>
      <c r="G23" s="108">
        <v>0.9</v>
      </c>
      <c r="H23" s="109"/>
    </row>
  </sheetData>
  <mergeCells count="14">
    <mergeCell ref="B6:D7"/>
    <mergeCell ref="F6:H7"/>
    <mergeCell ref="F17:H18"/>
    <mergeCell ref="B17:D18"/>
    <mergeCell ref="G19:H19"/>
    <mergeCell ref="G22:H22"/>
    <mergeCell ref="G23:H23"/>
    <mergeCell ref="C19:D19"/>
    <mergeCell ref="C22:D22"/>
    <mergeCell ref="C23:D23"/>
    <mergeCell ref="C20:D20"/>
    <mergeCell ref="C21:D21"/>
    <mergeCell ref="G20:H20"/>
    <mergeCell ref="G21:H21"/>
  </mergeCells>
  <pageMargins left="0.7" right="0.7" top="0.75" bottom="0.75" header="0.3" footer="0.3"/>
  <pageSetup paperSize="9" orientation="portrait" horizontalDpi="300" verticalDpi="0" r:id="rId1"/>
  <headerFooter>
    <oddFooter>&amp;C_x000D_&amp;1#&amp;"Calibri"&amp;10&amp;K000000 Mott MacDonald Restricted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F05B3-018C-40B6-9C96-F586A8A64320}">
  <dimension ref="B4:B7"/>
  <sheetViews>
    <sheetView workbookViewId="0">
      <selection activeCell="B8" sqref="B8"/>
    </sheetView>
  </sheetViews>
  <sheetFormatPr defaultRowHeight="15" x14ac:dyDescent="0.25"/>
  <sheetData>
    <row r="4" spans="2:2" x14ac:dyDescent="0.25">
      <c r="B4" t="s">
        <v>128</v>
      </c>
    </row>
    <row r="5" spans="2:2" x14ac:dyDescent="0.25">
      <c r="B5" t="s">
        <v>129</v>
      </c>
    </row>
    <row r="6" spans="2:2" x14ac:dyDescent="0.25">
      <c r="B6" t="s">
        <v>130</v>
      </c>
    </row>
    <row r="7" spans="2:2" x14ac:dyDescent="0.25">
      <c r="B7" t="s">
        <v>131</v>
      </c>
    </row>
  </sheetData>
  <pageMargins left="0.7" right="0.7" top="0.75" bottom="0.75" header="0.3" footer="0.3"/>
  <headerFooter>
    <oddFooter>&amp;C_x000D_&amp;1#&amp;"Calibri"&amp;10&amp;K000000 Mott MacDonald Restricted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3bee4c5c-8f43-4f7f-9637-07f983ecca3d" ContentTypeId="0x0101007BD61AFCC8A643B8924AB3F7EE18260102" PreviousValue="false" LastSyncTimeStamp="2024-01-08T14:28:57.227Z"/>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Project Document" ma:contentTypeID="0x0101007BD61AFCC8A643B8924AB3F7EE18260102001482CE208CB6114BBA532B22E6DC5E49" ma:contentTypeVersion="4" ma:contentTypeDescription="Base content type for project documents" ma:contentTypeScope="" ma:versionID="23b796cc947d6e89ff248cb013b6f5d1">
  <xsd:schema xmlns:xsd="http://www.w3.org/2001/XMLSchema" xmlns:xs="http://www.w3.org/2001/XMLSchema" xmlns:p="http://schemas.microsoft.com/office/2006/metadata/properties" xmlns:ns1="http://schemas.microsoft.com/sharepoint/v3" xmlns:ns2="980b2c76-4eb4-4926-991a-bb246786b55e" xmlns:ns3="8043c280-e672-43f5-886c-af9cae53c7c4" targetNamespace="http://schemas.microsoft.com/office/2006/metadata/properties" ma:root="true" ma:fieldsID="75cd9d7c48e2b4619ef726528730576b" ns1:_="" ns2:_="" ns3:_="">
    <xsd:import namespace="http://schemas.microsoft.com/sharepoint/v3"/>
    <xsd:import namespace="980b2c76-4eb4-4926-991a-bb246786b55e"/>
    <xsd:import namespace="8043c280-e672-43f5-886c-af9cae53c7c4"/>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2:TaxKeywordTaxHTField" minOccurs="0"/>
                <xsd:element ref="ns1:AverageRating" minOccurs="0"/>
                <xsd:element ref="ns1:RatingCount" minOccurs="0"/>
                <xsd:element ref="ns1:RatedBy" minOccurs="0"/>
                <xsd:element ref="ns1:Ratings" minOccurs="0"/>
                <xsd:element ref="ns1:LikesCount" minOccurs="0"/>
                <xsd:element ref="ns1:LikedBy" minOccurs="0"/>
                <xsd:element ref="ns2:LastDateSharedToProjectMemory" minOccurs="0"/>
                <xsd:element ref="ns2:LastVersionSharedToProjectMemory" minOccurs="0"/>
                <xsd:element ref="ns2:MMSourceID" minOccurs="0"/>
                <xsd:element ref="ns3:DocumentDescription" minOccurs="0"/>
                <xsd:element ref="ns3:DocumentStatusCode" minOccurs="0"/>
                <xsd:element ref="ns3:DocumentRevisionCode" minOccurs="0"/>
                <xsd:element ref="ns3:MM_CheckApproveStatus" minOccurs="0"/>
                <xsd:element ref="ns3:MM_CheckApprove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5" nillable="true" ma:displayName="Rating (0-5)" ma:decimals="2" ma:description="Average value of all the ratings that have been submitted" ma:internalName="AverageRating" ma:readOnly="true">
      <xsd:simpleType>
        <xsd:restriction base="dms:Number"/>
      </xsd:simpleType>
    </xsd:element>
    <xsd:element name="RatingCount" ma:index="16" nillable="true" ma:displayName="Number of Ratings" ma:decimals="0" ma:description="Number of ratings submitted" ma:internalName="RatingCount" ma:readOnly="true">
      <xsd:simpleType>
        <xsd:restriction base="dms:Number"/>
      </xsd:simpleType>
    </xsd:element>
    <xsd:element name="RatedBy" ma:index="17"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8" nillable="true" ma:displayName="User ratings" ma:description="User ratings for the item" ma:hidden="true" ma:internalName="Ratings">
      <xsd:simpleType>
        <xsd:restriction base="dms:Note"/>
      </xsd:simpleType>
    </xsd:element>
    <xsd:element name="LikesCount" ma:index="19" nillable="true" ma:displayName="Number of Likes" ma:internalName="LikesCount">
      <xsd:simpleType>
        <xsd:restriction base="dms:Unknown"/>
      </xsd:simpleType>
    </xsd:element>
    <xsd:element name="LikedBy" ma:index="20"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0b2c76-4eb4-4926-991a-bb246786b55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5ede2fcb-33e2-4824-a35e-aff72292e7f3}" ma:internalName="TaxCatchAll" ma:showField="CatchAllData" ma:web="f11f1bb5-a72e-48a4-bf8c-a74dfb2e11d2">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ede2fcb-33e2-4824-a35e-aff72292e7f3}" ma:internalName="TaxCatchAllLabel" ma:readOnly="true" ma:showField="CatchAllDataLabel" ma:web="f11f1bb5-a72e-48a4-bf8c-a74dfb2e11d2">
      <xsd:complexType>
        <xsd:complexContent>
          <xsd:extension base="dms:MultiChoiceLookup">
            <xsd:sequence>
              <xsd:element name="Value" type="dms:Lookup" maxOccurs="unbounded" minOccurs="0" nillable="true"/>
            </xsd:sequence>
          </xsd:extension>
        </xsd:complexContent>
      </xsd:complexType>
    </xsd:element>
    <xsd:element name="TaxKeywordTaxHTField" ma:index="13" nillable="true" ma:taxonomy="true" ma:internalName="TaxKeywordTaxHTField" ma:taxonomyFieldName="TaxKeyword" ma:displayName="Enterprise Keywords" ma:fieldId="{23f27201-bee3-471e-b2e7-b64fd8b7ca38}" ma:taxonomyMulti="true" ma:sspId="3bee4c5c-8f43-4f7f-9637-07f983ecca3d" ma:termSetId="00000000-0000-0000-0000-000000000000" ma:anchorId="00000000-0000-0000-0000-000000000000" ma:open="true" ma:isKeyword="true">
      <xsd:complexType>
        <xsd:sequence>
          <xsd:element ref="pc:Terms" minOccurs="0" maxOccurs="1"/>
        </xsd:sequence>
      </xsd:complexType>
    </xsd:element>
    <xsd:element name="LastDateSharedToProjectMemory" ma:index="21" nillable="true" ma:displayName="Last Shared To Project Memory" ma:format="DateTime" ma:internalName="LastDateSharedToProjectMemory" ma:readOnly="false">
      <xsd:simpleType>
        <xsd:restriction base="dms:DateTime"/>
      </xsd:simpleType>
    </xsd:element>
    <xsd:element name="LastVersionSharedToProjectMemory" ma:index="22" nillable="true" ma:displayName="Last Version Shared To Project Memory" ma:internalName="LastVersionSharedToProjectMemory" ma:readOnly="false">
      <xsd:simpleType>
        <xsd:restriction base="dms:Text">
          <xsd:maxLength value="255"/>
        </xsd:restriction>
      </xsd:simpleType>
    </xsd:element>
    <xsd:element name="MMSourceID" ma:index="23" nillable="true" ma:displayName="MM Source ID" ma:description="Used for source searches" ma:internalName="MMSourceID"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43c280-e672-43f5-886c-af9cae53c7c4" elementFormDefault="qualified">
    <xsd:import namespace="http://schemas.microsoft.com/office/2006/documentManagement/types"/>
    <xsd:import namespace="http://schemas.microsoft.com/office/infopath/2007/PartnerControls"/>
    <xsd:element name="DocumentDescription" ma:index="24" nillable="true" ma:displayName="Document Description" ma:internalName="DocumentDescription">
      <xsd:simpleType>
        <xsd:restriction base="dms:Note">
          <xsd:maxLength value="255"/>
        </xsd:restriction>
      </xsd:simpleType>
    </xsd:element>
    <xsd:element name="DocumentStatusCode" ma:index="25" nillable="true" ma:displayName="Status Code" ma:default="S0 - Work in Progress" ma:internalName="DocumentStatusCode">
      <xsd:simpleType>
        <xsd:restriction base="dms:Text">
          <xsd:maxLength value="255"/>
        </xsd:restriction>
      </xsd:simpleType>
    </xsd:element>
    <xsd:element name="DocumentRevisionCode" ma:index="26" nillable="true" ma:displayName="Revision" ma:default="P01.01" ma:internalName="DocumentRevisionCode">
      <xsd:simpleType>
        <xsd:restriction base="dms:Text">
          <xsd:maxLength value="255"/>
        </xsd:restriction>
      </xsd:simpleType>
    </xsd:element>
    <xsd:element name="MM_CheckApproveStatus" ma:index="27" nillable="true" ma:displayName="Check &amp; approve" ma:description="Document Action Check &amp; Approve status" ma:internalName="MM_CheckApproveStatus">
      <xsd:simpleType>
        <xsd:restriction base="dms:Text">
          <xsd:maxLength value="255"/>
        </xsd:restriction>
      </xsd:simpleType>
    </xsd:element>
    <xsd:element name="MM_CheckApproveVersion" ma:index="28" nillable="true" ma:displayName="Check &amp; approve version" ma:description="Document Action Check &amp; Approve version" ma:internalName="MM_CheckApproveVersio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TaxKeywordTaxHTField xmlns="980b2c76-4eb4-4926-991a-bb246786b55e">
      <Terms xmlns="http://schemas.microsoft.com/office/infopath/2007/PartnerControls"/>
    </TaxKeywordTaxHTField>
    <DocumentRevisionCode xmlns="8043c280-e672-43f5-886c-af9cae53c7c4">P01.01</DocumentRevisionCode>
    <LikesCount xmlns="http://schemas.microsoft.com/sharepoint/v3" xsi:nil="true"/>
    <MMSourceID xmlns="980b2c76-4eb4-4926-991a-bb246786b55e" xsi:nil="true"/>
    <MM_CheckApproveVersion xmlns="8043c280-e672-43f5-886c-af9cae53c7c4">0.2</MM_CheckApproveVersion>
    <Ratings xmlns="http://schemas.microsoft.com/sharepoint/v3" xsi:nil="true"/>
    <LastDateSharedToProjectMemory xmlns="980b2c76-4eb4-4926-991a-bb246786b55e" xsi:nil="true"/>
    <LikedBy xmlns="http://schemas.microsoft.com/sharepoint/v3">
      <UserInfo>
        <DisplayName/>
        <AccountId xsi:nil="true"/>
        <AccountType/>
      </UserInfo>
    </LikedBy>
    <MM_CheckApproveStatus xmlns="8043c280-e672-43f5-886c-af9cae53c7c4">Approved</MM_CheckApproveStatus>
    <DocumentDescription xmlns="8043c280-e672-43f5-886c-af9cae53c7c4" xsi:nil="true"/>
    <LastVersionSharedToProjectMemory xmlns="980b2c76-4eb4-4926-991a-bb246786b55e" xsi:nil="true"/>
    <TaxCatchAll xmlns="980b2c76-4eb4-4926-991a-bb246786b55e" xsi:nil="true"/>
    <RatedBy xmlns="http://schemas.microsoft.com/sharepoint/v3">
      <UserInfo>
        <DisplayName/>
        <AccountId xsi:nil="true"/>
        <AccountType/>
      </UserInfo>
    </RatedBy>
    <DocumentStatusCode xmlns="8043c280-e672-43f5-886c-af9cae53c7c4">S0 - Work in Progress</DocumentStatusCode>
    <_dlc_DocId xmlns="980b2c76-4eb4-4926-991a-bb246786b55e">100119475-381228363-2570</_dlc_DocId>
    <_dlc_DocIdUrl xmlns="980b2c76-4eb4-4926-991a-bb246786b55e">
      <Url>https://mottmac.sharepoint.com/teams/pj-h6486/_layouts/15/DocIdRedir.aspx?ID=100119475-381228363-2570</Url>
      <Description>100119475-381228363-2570</Description>
    </_dlc_DocIdUrl>
  </documentManagement>
</p:properties>
</file>

<file path=customXml/itemProps1.xml><?xml version="1.0" encoding="utf-8"?>
<ds:datastoreItem xmlns:ds="http://schemas.openxmlformats.org/officeDocument/2006/customXml" ds:itemID="{80B5C77A-36AD-452F-97F5-AE8FDF162E8E}">
  <ds:schemaRefs>
    <ds:schemaRef ds:uri="http://schemas.microsoft.com/sharepoint/v3/contenttype/forms"/>
  </ds:schemaRefs>
</ds:datastoreItem>
</file>

<file path=customXml/itemProps2.xml><?xml version="1.0" encoding="utf-8"?>
<ds:datastoreItem xmlns:ds="http://schemas.openxmlformats.org/officeDocument/2006/customXml" ds:itemID="{5179EFFA-82BF-47D1-A563-275FBA8D226A}">
  <ds:schemaRefs>
    <ds:schemaRef ds:uri="Microsoft.SharePoint.Taxonomy.ContentTypeSync"/>
  </ds:schemaRefs>
</ds:datastoreItem>
</file>

<file path=customXml/itemProps3.xml><?xml version="1.0" encoding="utf-8"?>
<ds:datastoreItem xmlns:ds="http://schemas.openxmlformats.org/officeDocument/2006/customXml" ds:itemID="{0D65178C-ADF6-4398-A7AF-B3EDF6E4481E}">
  <ds:schemaRefs>
    <ds:schemaRef ds:uri="http://schemas.microsoft.com/sharepoint/events"/>
  </ds:schemaRefs>
</ds:datastoreItem>
</file>

<file path=customXml/itemProps4.xml><?xml version="1.0" encoding="utf-8"?>
<ds:datastoreItem xmlns:ds="http://schemas.openxmlformats.org/officeDocument/2006/customXml" ds:itemID="{6B3877A8-CBF5-4C46-B575-4E6E92255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80b2c76-4eb4-4926-991a-bb246786b55e"/>
    <ds:schemaRef ds:uri="8043c280-e672-43f5-886c-af9cae53c7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C7D3E3D6-F0DF-4648-B454-C9EF5BB96A8B}">
  <ds:schemaRefs>
    <ds:schemaRef ds:uri="http://purl.org/dc/elements/1.1/"/>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980b2c76-4eb4-4926-991a-bb246786b55e"/>
    <ds:schemaRef ds:uri="8043c280-e672-43f5-886c-af9cae53c7c4"/>
    <ds:schemaRef ds:uri="http://schemas.microsoft.com/office/2006/metadata/properties"/>
    <ds:schemaRef ds:uri="http://www.w3.org/XML/1998/namespace"/>
  </ds:schemaRefs>
</ds:datastoreItem>
</file>

<file path=docMetadata/LabelInfo.xml><?xml version="1.0" encoding="utf-8"?>
<clbl:labelList xmlns:clbl="http://schemas.microsoft.com/office/2020/mipLabelMetadata">
  <clbl:label id="{77920909-8782-4efb-aaf1-44ac114d7c03}" enabled="0" method="" siteId="{77920909-8782-4efb-aaf1-44ac114d7c03}" removed="1"/>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Cover Sheet</vt:lpstr>
      <vt:lpstr>Glossary</vt:lpstr>
      <vt:lpstr>User Instructions</vt:lpstr>
      <vt:lpstr>Questionnaire (Waste Mgt)</vt:lpstr>
      <vt:lpstr>Questionnaire (infrastructure)</vt:lpstr>
      <vt:lpstr>Review score</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2024-05-21T12:09:36Z</dcterms:created>
  <dcterms:modified xsi:type="dcterms:W3CDTF">2024-10-21T12:31:47Z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9efa9f-42fe-4312-9503-c89a219c0830_Enabled">
    <vt:lpwstr>true</vt:lpwstr>
  </property>
  <property fmtid="{D5CDD505-2E9C-101B-9397-08002B2CF9AE}" pid="3" name="MSIP_Label_f49efa9f-42fe-4312-9503-c89a219c0830_SetDate">
    <vt:lpwstr>2024-05-21T13:17:53Z</vt:lpwstr>
  </property>
  <property fmtid="{D5CDD505-2E9C-101B-9397-08002B2CF9AE}" pid="4" name="MSIP_Label_f49efa9f-42fe-4312-9503-c89a219c0830_Method">
    <vt:lpwstr>Standard</vt:lpwstr>
  </property>
  <property fmtid="{D5CDD505-2E9C-101B-9397-08002B2CF9AE}" pid="5" name="MSIP_Label_f49efa9f-42fe-4312-9503-c89a219c0830_Name">
    <vt:lpwstr>MM RESTRICTED</vt:lpwstr>
  </property>
  <property fmtid="{D5CDD505-2E9C-101B-9397-08002B2CF9AE}" pid="6" name="MSIP_Label_f49efa9f-42fe-4312-9503-c89a219c0830_SiteId">
    <vt:lpwstr>a2bed0c4-5957-4f73-b0c2-a811407590fb</vt:lpwstr>
  </property>
  <property fmtid="{D5CDD505-2E9C-101B-9397-08002B2CF9AE}" pid="7" name="MSIP_Label_f49efa9f-42fe-4312-9503-c89a219c0830_ActionId">
    <vt:lpwstr>51111e17-02c7-4935-8091-f41eb676e25c</vt:lpwstr>
  </property>
  <property fmtid="{D5CDD505-2E9C-101B-9397-08002B2CF9AE}" pid="8" name="MSIP_Label_f49efa9f-42fe-4312-9503-c89a219c0830_ContentBits">
    <vt:lpwstr>2</vt:lpwstr>
  </property>
  <property fmtid="{D5CDD505-2E9C-101B-9397-08002B2CF9AE}" pid="9" name="ContentTypeId">
    <vt:lpwstr>0x0101007BD61AFCC8A643B8924AB3F7EE18260102001482CE208CB6114BBA532B22E6DC5E49</vt:lpwstr>
  </property>
  <property fmtid="{D5CDD505-2E9C-101B-9397-08002B2CF9AE}" pid="10" name="TaxKeyword">
    <vt:lpwstr/>
  </property>
  <property fmtid="{D5CDD505-2E9C-101B-9397-08002B2CF9AE}" pid="11" name="MediaServiceImageTags">
    <vt:lpwstr/>
  </property>
  <property fmtid="{D5CDD505-2E9C-101B-9397-08002B2CF9AE}" pid="12" name="lcf76f155ced4ddcb4097134ff3c332f">
    <vt:lpwstr/>
  </property>
  <property fmtid="{D5CDD505-2E9C-101B-9397-08002B2CF9AE}" pid="13" name="_dlc_DocIdItemGuid">
    <vt:lpwstr>4324c633-a928-4a94-85fa-c2974dfc6040</vt:lpwstr>
  </property>
  <property fmtid="{D5CDD505-2E9C-101B-9397-08002B2CF9AE}" pid="14" name="SharedWithUsers">
    <vt:lpwstr>16;#Daniel Jacobs</vt:lpwstr>
  </property>
</Properties>
</file>