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tgf-my.sharepoint.com/personal/aude_mellet_theglobalfund_org/Documents/Attachments/"/>
    </mc:Choice>
  </mc:AlternateContent>
  <xr:revisionPtr revIDLastSave="29" documentId="8_{C46F2424-E189-468E-B60A-B649469E67AD}" xr6:coauthVersionLast="47" xr6:coauthVersionMax="47" xr10:uidLastSave="{42A9BD12-EC79-49AD-A950-D66D9BC2023E}"/>
  <bookViews>
    <workbookView xWindow="-60" yWindow="-16320" windowWidth="29040" windowHeight="15840" tabRatio="885" xr2:uid="{BAB193EB-FA77-44F8-9D40-4078447072D5}"/>
  </bookViews>
  <sheets>
    <sheet name="Instructions" sheetId="1" r:id="rId1"/>
    <sheet name="Overview - Section A" sheetId="2" r:id="rId2"/>
    <sheet name="Indicators - Section B" sheetId="3" r:id="rId3"/>
    <sheet name="WPTM (Eng) - Section C" sheetId="4" r:id="rId4"/>
    <sheet name="WPTM (FR.ESP) - Section C " sheetId="11" r:id="rId5"/>
    <sheet name="Reference data" sheetId="9" state="veryHidden" r:id="rId6"/>
    <sheet name="Translations" sheetId="10" state="veryHidden" r:id="rId7"/>
  </sheets>
  <definedNames>
    <definedName name="_xlnm._FilterDatabase" localSheetId="5" hidden="1">'Reference data'!$AX$1:$AY$801</definedName>
    <definedName name="BaselineYearList">'Reference data'!$Q$2:$Q$18</definedName>
    <definedName name="CodingCategory">'Reference data'!$AG$2:$AG$10</definedName>
    <definedName name="Countrylist">'Reference data'!$BA$2:$BA$126</definedName>
    <definedName name="Cumulationtype">'Reference data'!$U$2:$U$4</definedName>
    <definedName name="GrantList">'Reference data'!$C$2:$C$193</definedName>
    <definedName name="Indicator">'Reference data'!$K$2:$K$23</definedName>
    <definedName name="Intervention">'Reference data'!$AA$2:$AA$22</definedName>
    <definedName name="InterventionInd">'Reference data'!$BF$2:$BF$9</definedName>
    <definedName name="_xlnm.Print_Area" localSheetId="2">'Indicators - Section B'!$A$1:$AJ$26</definedName>
    <definedName name="_xlnm.Print_Area" localSheetId="1">'Overview - Section A'!$A$1:$C$52</definedName>
    <definedName name="_xlnm.Print_Area" localSheetId="3">'WPTM (Eng) - Section C'!$A$1:$AJ$36</definedName>
    <definedName name="_xlnm.Print_Area" localSheetId="4">'WPTM (FR.ESP) - Section C '!$A$1:$BN$36</definedName>
    <definedName name="ScopeofTargets">'Reference data'!$S$2:$S$4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T8" i="11" l="1"/>
  <c r="BT9" i="11"/>
  <c r="BT10" i="11"/>
  <c r="BT11" i="11"/>
  <c r="BT12" i="11"/>
  <c r="BT13" i="11"/>
  <c r="BT14" i="11"/>
  <c r="BT15" i="11"/>
  <c r="BT16" i="11"/>
  <c r="BT17" i="11"/>
  <c r="BT18" i="11"/>
  <c r="BT19" i="11"/>
  <c r="BT20" i="11"/>
  <c r="BT21" i="11"/>
  <c r="BT22" i="11"/>
  <c r="BT23" i="11"/>
  <c r="BT24" i="11"/>
  <c r="BT25" i="11"/>
  <c r="BT26" i="11"/>
  <c r="BT27" i="11"/>
  <c r="BT28" i="11"/>
  <c r="BT29" i="11"/>
  <c r="BT30" i="11"/>
  <c r="BT31" i="11"/>
  <c r="BT32" i="11"/>
  <c r="BT33" i="11"/>
  <c r="BT34" i="11"/>
  <c r="BT35" i="11"/>
  <c r="BT36" i="11"/>
  <c r="BT7" i="11"/>
  <c r="A4"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B6" i="4"/>
  <c r="D63" i="1"/>
  <c r="A63" i="1" s="1"/>
  <c r="D6" i="1"/>
  <c r="A6" i="1" s="1"/>
  <c r="E105" i="1"/>
  <c r="B105" i="1" s="1"/>
  <c r="BO8" i="11"/>
  <c r="BP8" i="11"/>
  <c r="BQ8" i="11" s="1"/>
  <c r="BR8" i="11"/>
  <c r="BS8" i="11"/>
  <c r="BO9" i="11"/>
  <c r="BR9" i="11" s="1"/>
  <c r="BP9" i="11"/>
  <c r="BQ9" i="11" s="1"/>
  <c r="BS9" i="11"/>
  <c r="BO10" i="11"/>
  <c r="BR10" i="11" s="1"/>
  <c r="BP10" i="11"/>
  <c r="BQ10" i="11" s="1"/>
  <c r="BS10" i="11"/>
  <c r="BO11" i="11"/>
  <c r="BR11" i="11" s="1"/>
  <c r="BP11" i="11"/>
  <c r="BQ11" i="11"/>
  <c r="BS11" i="11"/>
  <c r="BO12" i="11"/>
  <c r="BR12" i="11" s="1"/>
  <c r="BP12" i="11"/>
  <c r="BQ12" i="11" s="1"/>
  <c r="BS12" i="11"/>
  <c r="BO13" i="11"/>
  <c r="BR13" i="11" s="1"/>
  <c r="BP13" i="11"/>
  <c r="BQ13" i="11" s="1"/>
  <c r="BS13" i="11"/>
  <c r="BO14" i="11"/>
  <c r="BR14" i="11" s="1"/>
  <c r="BP14" i="11"/>
  <c r="BQ14" i="11" s="1"/>
  <c r="BS14" i="11"/>
  <c r="BO15" i="11"/>
  <c r="BR15" i="11" s="1"/>
  <c r="BP15" i="11"/>
  <c r="BQ15" i="11" s="1"/>
  <c r="BS15" i="11"/>
  <c r="BO16" i="11"/>
  <c r="BR16" i="11" s="1"/>
  <c r="BP16" i="11"/>
  <c r="BQ16" i="11" s="1"/>
  <c r="BS16" i="11"/>
  <c r="BO17" i="11"/>
  <c r="BR17" i="11" s="1"/>
  <c r="BP17" i="11"/>
  <c r="BQ17" i="11" s="1"/>
  <c r="BS17" i="11"/>
  <c r="BO18" i="11"/>
  <c r="BR18" i="11" s="1"/>
  <c r="BP18" i="11"/>
  <c r="BQ18" i="11" s="1"/>
  <c r="BS18" i="11"/>
  <c r="BO19" i="11"/>
  <c r="BR19" i="11" s="1"/>
  <c r="BP19" i="11"/>
  <c r="BQ19" i="11" s="1"/>
  <c r="BS19" i="11"/>
  <c r="BO20" i="11"/>
  <c r="BR20" i="11" s="1"/>
  <c r="BP20" i="11"/>
  <c r="BQ20" i="11" s="1"/>
  <c r="BS20" i="11"/>
  <c r="BO21" i="11"/>
  <c r="BP21" i="11"/>
  <c r="BQ21" i="11" s="1"/>
  <c r="BR21" i="11"/>
  <c r="BS21" i="11"/>
  <c r="BO22" i="11"/>
  <c r="BR22" i="11" s="1"/>
  <c r="BP22" i="11"/>
  <c r="BQ22" i="11" s="1"/>
  <c r="BU22" i="11" s="1"/>
  <c r="BS22" i="11"/>
  <c r="BO23" i="11"/>
  <c r="BP23" i="11"/>
  <c r="BQ23" i="11" s="1"/>
  <c r="BR23" i="11"/>
  <c r="BS23" i="11"/>
  <c r="BO24" i="11"/>
  <c r="BP24" i="11"/>
  <c r="BQ24" i="11" s="1"/>
  <c r="BR24" i="11"/>
  <c r="BS24" i="11"/>
  <c r="BO25" i="11"/>
  <c r="BR25" i="11" s="1"/>
  <c r="BP25" i="11"/>
  <c r="BQ25" i="11" s="1"/>
  <c r="BS25" i="11"/>
  <c r="BO26" i="11"/>
  <c r="BP26" i="11"/>
  <c r="BQ26" i="11" s="1"/>
  <c r="BR26" i="11"/>
  <c r="BS26" i="11"/>
  <c r="BO27" i="11"/>
  <c r="BP27" i="11"/>
  <c r="BQ27" i="11" s="1"/>
  <c r="BR27" i="11"/>
  <c r="BS27" i="11"/>
  <c r="BO28" i="11"/>
  <c r="BR28" i="11" s="1"/>
  <c r="BP28" i="11"/>
  <c r="BQ28" i="11"/>
  <c r="BS28" i="11"/>
  <c r="BO29" i="11"/>
  <c r="BP29" i="11"/>
  <c r="BQ29" i="11" s="1"/>
  <c r="BR29" i="11"/>
  <c r="BS29" i="11"/>
  <c r="BO30" i="11"/>
  <c r="BR30" i="11" s="1"/>
  <c r="BP30" i="11"/>
  <c r="BQ30" i="11" s="1"/>
  <c r="BS30" i="11"/>
  <c r="BO31" i="11"/>
  <c r="BP31" i="11"/>
  <c r="BQ31" i="11" s="1"/>
  <c r="BR31" i="11"/>
  <c r="BS31" i="11"/>
  <c r="BO32" i="11"/>
  <c r="BR32" i="11" s="1"/>
  <c r="BP32" i="11"/>
  <c r="BQ32" i="11" s="1"/>
  <c r="BS32" i="11"/>
  <c r="BO33" i="11"/>
  <c r="BR33" i="11" s="1"/>
  <c r="BP33" i="11"/>
  <c r="BQ33" i="11" s="1"/>
  <c r="BS33" i="11"/>
  <c r="BO34" i="11"/>
  <c r="BR34" i="11" s="1"/>
  <c r="BP34" i="11"/>
  <c r="BQ34" i="11" s="1"/>
  <c r="BS34" i="11"/>
  <c r="BO35" i="11"/>
  <c r="BR35" i="11" s="1"/>
  <c r="BP35" i="11"/>
  <c r="BQ35" i="11" s="1"/>
  <c r="BS35" i="11"/>
  <c r="BO36" i="11"/>
  <c r="BR36" i="11" s="1"/>
  <c r="BP36" i="11"/>
  <c r="BQ36" i="11" s="1"/>
  <c r="BS36" i="11"/>
  <c r="AK8" i="4"/>
  <c r="AN8" i="4" s="1"/>
  <c r="AL8" i="4"/>
  <c r="AM8" i="4" s="1"/>
  <c r="AO8" i="4"/>
  <c r="AP8" i="4" s="1"/>
  <c r="AK9" i="4"/>
  <c r="AN9" i="4" s="1"/>
  <c r="AL9" i="4"/>
  <c r="AM9" i="4" s="1"/>
  <c r="AO9" i="4"/>
  <c r="AP9" i="4" s="1"/>
  <c r="AK10" i="4"/>
  <c r="AN10" i="4" s="1"/>
  <c r="AL10" i="4"/>
  <c r="AM10" i="4" s="1"/>
  <c r="AO10" i="4"/>
  <c r="AP10" i="4" s="1"/>
  <c r="AK11" i="4"/>
  <c r="AN11" i="4" s="1"/>
  <c r="AL11" i="4"/>
  <c r="AM11" i="4" s="1"/>
  <c r="AO11" i="4"/>
  <c r="AP11" i="4" s="1"/>
  <c r="AK12" i="4"/>
  <c r="AN12" i="4" s="1"/>
  <c r="AL12" i="4"/>
  <c r="AM12" i="4" s="1"/>
  <c r="AO12" i="4"/>
  <c r="AP12" i="4" s="1"/>
  <c r="AK13" i="4"/>
  <c r="AN13" i="4" s="1"/>
  <c r="AL13" i="4"/>
  <c r="AM13" i="4" s="1"/>
  <c r="AO13" i="4"/>
  <c r="AP13" i="4" s="1"/>
  <c r="AK14" i="4"/>
  <c r="AN14" i="4" s="1"/>
  <c r="AL14" i="4"/>
  <c r="AM14" i="4" s="1"/>
  <c r="AO14" i="4"/>
  <c r="AP14" i="4" s="1"/>
  <c r="AK15" i="4"/>
  <c r="AN15" i="4" s="1"/>
  <c r="AL15" i="4"/>
  <c r="AM15" i="4" s="1"/>
  <c r="AO15" i="4"/>
  <c r="AP15" i="4" s="1"/>
  <c r="AK16" i="4"/>
  <c r="AN16" i="4" s="1"/>
  <c r="AL16" i="4"/>
  <c r="AM16" i="4" s="1"/>
  <c r="AO16" i="4"/>
  <c r="AP16" i="4" s="1"/>
  <c r="AK17" i="4"/>
  <c r="AN17" i="4" s="1"/>
  <c r="AL17" i="4"/>
  <c r="AM17" i="4" s="1"/>
  <c r="AO17" i="4"/>
  <c r="AP17" i="4" s="1"/>
  <c r="AK18" i="4"/>
  <c r="AN18" i="4" s="1"/>
  <c r="AL18" i="4"/>
  <c r="AM18" i="4" s="1"/>
  <c r="AO18" i="4"/>
  <c r="AP18" i="4" s="1"/>
  <c r="AK19" i="4"/>
  <c r="AN19" i="4" s="1"/>
  <c r="AL19" i="4"/>
  <c r="AM19" i="4" s="1"/>
  <c r="AO19" i="4"/>
  <c r="AP19" i="4" s="1"/>
  <c r="AK20" i="4"/>
  <c r="AN20" i="4" s="1"/>
  <c r="AL20" i="4"/>
  <c r="AM20" i="4" s="1"/>
  <c r="AO20" i="4"/>
  <c r="AP20" i="4" s="1"/>
  <c r="AK21" i="4"/>
  <c r="AN21" i="4" s="1"/>
  <c r="AL21" i="4"/>
  <c r="AM21" i="4" s="1"/>
  <c r="AO21" i="4"/>
  <c r="AP21" i="4" s="1"/>
  <c r="AK22" i="4"/>
  <c r="AN22" i="4" s="1"/>
  <c r="AL22" i="4"/>
  <c r="AM22" i="4" s="1"/>
  <c r="AO22" i="4"/>
  <c r="AP22" i="4" s="1"/>
  <c r="AK23" i="4"/>
  <c r="AN23" i="4" s="1"/>
  <c r="AL23" i="4"/>
  <c r="AM23" i="4" s="1"/>
  <c r="AO23" i="4"/>
  <c r="AP23" i="4"/>
  <c r="AK24" i="4"/>
  <c r="AN24" i="4" s="1"/>
  <c r="AL24" i="4"/>
  <c r="AM24" i="4" s="1"/>
  <c r="AO24" i="4"/>
  <c r="AP24" i="4" s="1"/>
  <c r="AK25" i="4"/>
  <c r="AN25" i="4" s="1"/>
  <c r="AL25" i="4"/>
  <c r="AM25" i="4" s="1"/>
  <c r="AO25" i="4"/>
  <c r="AP25" i="4" s="1"/>
  <c r="AK26" i="4"/>
  <c r="AN26" i="4" s="1"/>
  <c r="AL26" i="4"/>
  <c r="AM26" i="4" s="1"/>
  <c r="AO26" i="4"/>
  <c r="AP26" i="4" s="1"/>
  <c r="AK27" i="4"/>
  <c r="AN27" i="4" s="1"/>
  <c r="AL27" i="4"/>
  <c r="AM27" i="4" s="1"/>
  <c r="AO27" i="4"/>
  <c r="AP27" i="4" s="1"/>
  <c r="AK28" i="4"/>
  <c r="AN28" i="4" s="1"/>
  <c r="AL28" i="4"/>
  <c r="AM28" i="4" s="1"/>
  <c r="AO28" i="4"/>
  <c r="AP28" i="4" s="1"/>
  <c r="AK29" i="4"/>
  <c r="AN29" i="4" s="1"/>
  <c r="AL29" i="4"/>
  <c r="AM29" i="4" s="1"/>
  <c r="AO29" i="4"/>
  <c r="AP29" i="4" s="1"/>
  <c r="AK30" i="4"/>
  <c r="AN30" i="4" s="1"/>
  <c r="AL30" i="4"/>
  <c r="AM30" i="4" s="1"/>
  <c r="AO30" i="4"/>
  <c r="AP30" i="4" s="1"/>
  <c r="AK31" i="4"/>
  <c r="AN31" i="4" s="1"/>
  <c r="AL31" i="4"/>
  <c r="AM31" i="4" s="1"/>
  <c r="AO31" i="4"/>
  <c r="AP31" i="4" s="1"/>
  <c r="AK32" i="4"/>
  <c r="AN32" i="4" s="1"/>
  <c r="AL32" i="4"/>
  <c r="AM32" i="4" s="1"/>
  <c r="AO32" i="4"/>
  <c r="AP32" i="4" s="1"/>
  <c r="AK33" i="4"/>
  <c r="AN33" i="4" s="1"/>
  <c r="AL33" i="4"/>
  <c r="AM33" i="4" s="1"/>
  <c r="AO33" i="4"/>
  <c r="AP33" i="4" s="1"/>
  <c r="AK34" i="4"/>
  <c r="AN34" i="4" s="1"/>
  <c r="AL34" i="4"/>
  <c r="AM34" i="4" s="1"/>
  <c r="AO34" i="4"/>
  <c r="AP34" i="4" s="1"/>
  <c r="AK35" i="4"/>
  <c r="AN35" i="4" s="1"/>
  <c r="AL35" i="4"/>
  <c r="AM35" i="4" s="1"/>
  <c r="AO35" i="4"/>
  <c r="AP35" i="4" s="1"/>
  <c r="AK36" i="4"/>
  <c r="AN36" i="4" s="1"/>
  <c r="AL36" i="4"/>
  <c r="AM36" i="4" s="1"/>
  <c r="AO36" i="4"/>
  <c r="AP36" i="4" s="1"/>
  <c r="AK37" i="3"/>
  <c r="AK39" i="3"/>
  <c r="AK41" i="3"/>
  <c r="AK43" i="3"/>
  <c r="AK45" i="3"/>
  <c r="AK47" i="3"/>
  <c r="AK49" i="3"/>
  <c r="AK51" i="3"/>
  <c r="AK53" i="3"/>
  <c r="AK55" i="3"/>
  <c r="AK57" i="3"/>
  <c r="AK59" i="3"/>
  <c r="AK61" i="3"/>
  <c r="AK63" i="3"/>
  <c r="AK65" i="3"/>
  <c r="AK35" i="3"/>
  <c r="AK33" i="3"/>
  <c r="AK31" i="3"/>
  <c r="AK29" i="3"/>
  <c r="AK27" i="3"/>
  <c r="AK25" i="3"/>
  <c r="AK23" i="3"/>
  <c r="AK21" i="3"/>
  <c r="AK19" i="3"/>
  <c r="AK17" i="3"/>
  <c r="AK15" i="3"/>
  <c r="AN37" i="3"/>
  <c r="AN39" i="3"/>
  <c r="AN41" i="3"/>
  <c r="AN43" i="3"/>
  <c r="AN45" i="3"/>
  <c r="AN47" i="3"/>
  <c r="AN49" i="3"/>
  <c r="AN51" i="3"/>
  <c r="AN53" i="3"/>
  <c r="AN55" i="3"/>
  <c r="AN57" i="3"/>
  <c r="AN59" i="3"/>
  <c r="AN61" i="3"/>
  <c r="AN63" i="3"/>
  <c r="AN65" i="3"/>
  <c r="AN35" i="3"/>
  <c r="AN33" i="3"/>
  <c r="AN31" i="3"/>
  <c r="AN29" i="3"/>
  <c r="AN27" i="3"/>
  <c r="AN25" i="3"/>
  <c r="AN23" i="3"/>
  <c r="AN21" i="3"/>
  <c r="AN19" i="3"/>
  <c r="AN17" i="3"/>
  <c r="AN15" i="3"/>
  <c r="AO37" i="3"/>
  <c r="AO39" i="3"/>
  <c r="AO41" i="3"/>
  <c r="AO43" i="3"/>
  <c r="AO45" i="3"/>
  <c r="AO47" i="3"/>
  <c r="AO49" i="3"/>
  <c r="AO51" i="3"/>
  <c r="AO53" i="3"/>
  <c r="AO55" i="3"/>
  <c r="AO57" i="3"/>
  <c r="AO59" i="3"/>
  <c r="AO61" i="3"/>
  <c r="AO63" i="3"/>
  <c r="AO65" i="3"/>
  <c r="AO35" i="3"/>
  <c r="AO33" i="3"/>
  <c r="AO31" i="3"/>
  <c r="AO29" i="3"/>
  <c r="AO27" i="3"/>
  <c r="AO25" i="3"/>
  <c r="AO23" i="3"/>
  <c r="AO21" i="3"/>
  <c r="AO19" i="3"/>
  <c r="AO17" i="3"/>
  <c r="AO15" i="3"/>
  <c r="D105" i="1"/>
  <c r="A105" i="1" s="1"/>
  <c r="A50" i="10"/>
  <c r="A47" i="10"/>
  <c r="A48" i="10"/>
  <c r="A49" i="10"/>
  <c r="AM27" i="3" l="1"/>
  <c r="BN22" i="11"/>
  <c r="BU31" i="11"/>
  <c r="BN31" i="11" s="1"/>
  <c r="BU8" i="11"/>
  <c r="BN8" i="11" s="1"/>
  <c r="BU21" i="11"/>
  <c r="BN21" i="11" s="1"/>
  <c r="BU11" i="11"/>
  <c r="BN11" i="11" s="1"/>
  <c r="BU15" i="11"/>
  <c r="BN15" i="11" s="1"/>
  <c r="BU23" i="11"/>
  <c r="BN23" i="11" s="1"/>
  <c r="BU32" i="11"/>
  <c r="BN32" i="11" s="1"/>
  <c r="AM31" i="3"/>
  <c r="BU35" i="11"/>
  <c r="BN35" i="11" s="1"/>
  <c r="BU17" i="11"/>
  <c r="BN17" i="11" s="1"/>
  <c r="AQ34" i="4"/>
  <c r="AJ34" i="4" s="1"/>
  <c r="BU16" i="11"/>
  <c r="BN16" i="11" s="1"/>
  <c r="BU33" i="11"/>
  <c r="BN33" i="11" s="1"/>
  <c r="BU20" i="11"/>
  <c r="BN20" i="11" s="1"/>
  <c r="BU10" i="11"/>
  <c r="BN10" i="11" s="1"/>
  <c r="BU30" i="11"/>
  <c r="BN30" i="11" s="1"/>
  <c r="BU36" i="11"/>
  <c r="BN36" i="11" s="1"/>
  <c r="BU24" i="11"/>
  <c r="BN24" i="11" s="1"/>
  <c r="BU19" i="11"/>
  <c r="BN19" i="11" s="1"/>
  <c r="BU27" i="11"/>
  <c r="BN27" i="11" s="1"/>
  <c r="BU14" i="11"/>
  <c r="BN14" i="11" s="1"/>
  <c r="AM29" i="3"/>
  <c r="AM55" i="3"/>
  <c r="AM39" i="3"/>
  <c r="AP39" i="3" s="1"/>
  <c r="AJ39" i="3" s="1"/>
  <c r="AM53" i="3"/>
  <c r="AP53" i="3" s="1"/>
  <c r="AJ53" i="3" s="1"/>
  <c r="AM41" i="3"/>
  <c r="AP41" i="3" s="1"/>
  <c r="AJ41" i="3" s="1"/>
  <c r="AM51" i="3"/>
  <c r="BU28" i="11"/>
  <c r="BN28" i="11" s="1"/>
  <c r="BU18" i="11"/>
  <c r="BN18" i="11" s="1"/>
  <c r="BU12" i="11"/>
  <c r="BN12" i="11" s="1"/>
  <c r="AM21" i="3"/>
  <c r="AM65" i="3"/>
  <c r="AM49" i="3"/>
  <c r="AP49" i="3" s="1"/>
  <c r="AJ49" i="3" s="1"/>
  <c r="AQ35" i="4"/>
  <c r="AJ35" i="4" s="1"/>
  <c r="BU29" i="11"/>
  <c r="BN29" i="11" s="1"/>
  <c r="BU13" i="11"/>
  <c r="BN13" i="11" s="1"/>
  <c r="AM57" i="3"/>
  <c r="AP57" i="3" s="1"/>
  <c r="AJ57" i="3" s="1"/>
  <c r="AM19" i="3"/>
  <c r="AM15" i="3"/>
  <c r="BU34" i="11"/>
  <c r="BN34" i="11" s="1"/>
  <c r="AM47" i="3"/>
  <c r="BU9" i="11"/>
  <c r="BN9" i="11" s="1"/>
  <c r="AM25" i="3"/>
  <c r="AM45" i="3"/>
  <c r="AP45" i="3" s="1"/>
  <c r="AJ45" i="3" s="1"/>
  <c r="AQ21" i="4"/>
  <c r="AJ21" i="4" s="1"/>
  <c r="BU25" i="11"/>
  <c r="BN25" i="11" s="1"/>
  <c r="AM35" i="3"/>
  <c r="AM63" i="3"/>
  <c r="AP63" i="3" s="1"/>
  <c r="AJ63" i="3" s="1"/>
  <c r="AM37" i="3"/>
  <c r="AP37" i="3" s="1"/>
  <c r="AJ37" i="3" s="1"/>
  <c r="AM61" i="3"/>
  <c r="AP61" i="3" s="1"/>
  <c r="AJ61" i="3" s="1"/>
  <c r="AQ23" i="4"/>
  <c r="AJ23" i="4" s="1"/>
  <c r="BU26" i="11"/>
  <c r="BN26" i="11" s="1"/>
  <c r="AQ26" i="4"/>
  <c r="AJ26" i="4" s="1"/>
  <c r="AQ10" i="4"/>
  <c r="AQ22" i="4"/>
  <c r="AJ22" i="4" s="1"/>
  <c r="AQ15" i="4"/>
  <c r="AJ15" i="4" s="1"/>
  <c r="AM59" i="3"/>
  <c r="AP59" i="3" s="1"/>
  <c r="AJ59" i="3" s="1"/>
  <c r="AM43" i="3"/>
  <c r="AP43" i="3" s="1"/>
  <c r="AJ43" i="3" s="1"/>
  <c r="AQ20" i="4"/>
  <c r="AJ20" i="4" s="1"/>
  <c r="AQ31" i="4"/>
  <c r="AJ31" i="4" s="1"/>
  <c r="AQ30" i="4"/>
  <c r="AJ30" i="4" s="1"/>
  <c r="AQ29" i="4"/>
  <c r="AJ29" i="4" s="1"/>
  <c r="AQ32" i="4"/>
  <c r="AJ32" i="4" s="1"/>
  <c r="AM17" i="3"/>
  <c r="AP17" i="3" s="1"/>
  <c r="AJ17" i="3" s="1"/>
  <c r="AM33" i="3"/>
  <c r="AP33" i="3" s="1"/>
  <c r="AJ33" i="3" s="1"/>
  <c r="AQ19" i="4"/>
  <c r="AJ19" i="4" s="1"/>
  <c r="AQ17" i="4"/>
  <c r="AJ17" i="4" s="1"/>
  <c r="AQ18" i="4"/>
  <c r="AJ18" i="4" s="1"/>
  <c r="AQ14" i="4"/>
  <c r="AJ14" i="4" s="1"/>
  <c r="AQ24" i="4"/>
  <c r="AJ24" i="4" s="1"/>
  <c r="AQ9" i="4"/>
  <c r="AQ28" i="4"/>
  <c r="AJ28" i="4" s="1"/>
  <c r="AQ25" i="4"/>
  <c r="AJ25" i="4" s="1"/>
  <c r="AM23" i="3"/>
  <c r="AP23" i="3" s="1"/>
  <c r="AJ23" i="3" s="1"/>
  <c r="AP27" i="3"/>
  <c r="AJ27" i="3" s="1"/>
  <c r="AQ36" i="4"/>
  <c r="AJ36" i="4" s="1"/>
  <c r="AQ33" i="4"/>
  <c r="AJ33" i="4" s="1"/>
  <c r="AQ16" i="4"/>
  <c r="AJ16" i="4" s="1"/>
  <c r="AQ13" i="4"/>
  <c r="AJ13" i="4" s="1"/>
  <c r="AQ8" i="4"/>
  <c r="AQ12" i="4"/>
  <c r="AJ12" i="4" s="1"/>
  <c r="AQ11" i="4"/>
  <c r="AQ27" i="4"/>
  <c r="AJ27" i="4" s="1"/>
  <c r="AP47" i="3"/>
  <c r="AJ47" i="3" s="1"/>
  <c r="AP15" i="3"/>
  <c r="AJ15" i="3" s="1"/>
  <c r="AP31" i="3"/>
  <c r="AJ31" i="3" s="1"/>
  <c r="AP55" i="3"/>
  <c r="AJ55" i="3" s="1"/>
  <c r="AP19" i="3"/>
  <c r="AJ19" i="3" s="1"/>
  <c r="AP35" i="3"/>
  <c r="AJ35" i="3" s="1"/>
  <c r="AP51" i="3"/>
  <c r="AJ51" i="3" s="1"/>
  <c r="AP21" i="3"/>
  <c r="AJ21" i="3" s="1"/>
  <c r="AP65" i="3"/>
  <c r="AJ65" i="3" s="1"/>
  <c r="AP29" i="3"/>
  <c r="AJ29" i="3" s="1"/>
  <c r="AP25" i="3"/>
  <c r="AJ25" i="3" s="1"/>
  <c r="E46" i="1" l="1"/>
  <c r="E47" i="1"/>
  <c r="E48" i="1"/>
  <c r="E49" i="1"/>
  <c r="E50" i="1"/>
  <c r="E51" i="1"/>
  <c r="E52" i="1"/>
  <c r="B52" i="1" s="1"/>
  <c r="E53" i="1"/>
  <c r="E54" i="1"/>
  <c r="B54" i="1" s="1"/>
  <c r="E55" i="1"/>
  <c r="E56" i="1"/>
  <c r="E57" i="1"/>
  <c r="E58" i="1"/>
  <c r="E59" i="1"/>
  <c r="B59" i="1" s="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6" i="1"/>
  <c r="E107" i="1"/>
  <c r="E108" i="1"/>
  <c r="E109" i="1"/>
  <c r="E110" i="1"/>
  <c r="E111" i="1"/>
  <c r="E112" i="1"/>
  <c r="E113" i="1"/>
  <c r="E114" i="1"/>
  <c r="E115" i="1"/>
  <c r="E116" i="1"/>
  <c r="E117" i="1"/>
  <c r="B117" i="1" s="1"/>
  <c r="E118" i="1"/>
  <c r="E119" i="1"/>
  <c r="E120" i="1"/>
  <c r="E42" i="1"/>
  <c r="E43" i="1"/>
  <c r="E44" i="1"/>
  <c r="E45" i="1"/>
  <c r="E41" i="1"/>
  <c r="E33" i="1"/>
  <c r="E34" i="1"/>
  <c r="E35" i="1"/>
  <c r="E36" i="1"/>
  <c r="E37" i="1"/>
  <c r="E38" i="1"/>
  <c r="E39" i="1"/>
  <c r="E40" i="1"/>
  <c r="E32" i="1"/>
  <c r="D48" i="1"/>
  <c r="D52" i="1"/>
  <c r="A52" i="1" s="1"/>
  <c r="D45" i="1" l="1"/>
  <c r="A45" i="1" s="1"/>
  <c r="B45" i="1"/>
  <c r="D46" i="1"/>
  <c r="A46" i="1" s="1"/>
  <c r="B46" i="1"/>
  <c r="D47" i="1"/>
  <c r="A47" i="1" s="1"/>
  <c r="B47" i="1"/>
  <c r="D44" i="1" l="1"/>
  <c r="D49" i="1"/>
  <c r="A49" i="1" s="1"/>
  <c r="D50" i="1"/>
  <c r="A50" i="1" s="1"/>
  <c r="D51" i="1"/>
  <c r="A51" i="1" s="1"/>
  <c r="D53" i="1"/>
  <c r="A53" i="1" s="1"/>
  <c r="D55" i="1"/>
  <c r="A55" i="1" s="1"/>
  <c r="D56" i="1"/>
  <c r="A56" i="1" s="1"/>
  <c r="D57" i="1"/>
  <c r="A57" i="1" s="1"/>
  <c r="D58" i="1"/>
  <c r="A58" i="1" s="1"/>
  <c r="D60" i="1"/>
  <c r="A60" i="1" s="1"/>
  <c r="D64" i="1"/>
  <c r="A64" i="1" s="1"/>
  <c r="D69" i="1"/>
  <c r="A69" i="1" s="1"/>
  <c r="D79" i="1"/>
  <c r="A79" i="1" s="1"/>
  <c r="D84" i="1"/>
  <c r="A84" i="1" s="1"/>
  <c r="D89" i="1"/>
  <c r="A89" i="1" s="1"/>
  <c r="D92" i="1"/>
  <c r="A92" i="1" s="1"/>
  <c r="D94" i="1"/>
  <c r="A94" i="1" s="1"/>
  <c r="D100" i="1"/>
  <c r="A100" i="1" s="1"/>
  <c r="D101" i="1"/>
  <c r="A101" i="1" s="1"/>
  <c r="D102" i="1"/>
  <c r="A102" i="1" s="1"/>
  <c r="D103" i="1"/>
  <c r="A103" i="1" s="1"/>
  <c r="D104" i="1"/>
  <c r="A104" i="1" s="1"/>
  <c r="D106" i="1"/>
  <c r="A106" i="1" s="1"/>
  <c r="D107" i="1"/>
  <c r="A107" i="1" s="1"/>
  <c r="D112" i="1"/>
  <c r="A112" i="1" s="1"/>
  <c r="D115" i="1"/>
  <c r="A115" i="1" s="1"/>
  <c r="D117" i="1"/>
  <c r="A117" i="1" s="1"/>
  <c r="D118" i="1"/>
  <c r="A118" i="1" s="1"/>
  <c r="D119" i="1"/>
  <c r="A119" i="1" s="1"/>
  <c r="D120" i="1"/>
  <c r="A120" i="1" s="1"/>
  <c r="D43" i="1"/>
  <c r="D41" i="1"/>
  <c r="A41" i="1" s="1"/>
  <c r="D40" i="1"/>
  <c r="B41" i="1"/>
  <c r="B42" i="1"/>
  <c r="B43" i="1"/>
  <c r="B44" i="1"/>
  <c r="B49" i="1"/>
  <c r="B51" i="1"/>
  <c r="B53" i="1"/>
  <c r="B55" i="1"/>
  <c r="B56" i="1"/>
  <c r="B57" i="1"/>
  <c r="B58"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3" i="1"/>
  <c r="B104" i="1"/>
  <c r="B106" i="1"/>
  <c r="B107" i="1"/>
  <c r="B108" i="1"/>
  <c r="B109" i="1"/>
  <c r="B110" i="1"/>
  <c r="B111" i="1"/>
  <c r="B112" i="1"/>
  <c r="B113" i="1"/>
  <c r="B114" i="1"/>
  <c r="B115" i="1"/>
  <c r="B116" i="1"/>
  <c r="B118" i="1"/>
  <c r="B119" i="1"/>
  <c r="B120" i="1"/>
  <c r="B39" i="1"/>
  <c r="D39" i="1"/>
  <c r="A39" i="1" s="1"/>
  <c r="D34" i="1"/>
  <c r="A34" i="1" s="1"/>
  <c r="D26" i="1"/>
  <c r="D27" i="1"/>
  <c r="D28" i="1"/>
  <c r="D29" i="1"/>
  <c r="D30" i="1"/>
  <c r="D31" i="1"/>
  <c r="D32" i="1"/>
  <c r="A32" i="1" s="1"/>
  <c r="D33" i="1"/>
  <c r="B33" i="1"/>
  <c r="B34" i="1"/>
  <c r="B35" i="1"/>
  <c r="B36" i="1"/>
  <c r="B37" i="1"/>
  <c r="B38" i="1"/>
  <c r="B32" i="1"/>
  <c r="D9" i="1"/>
  <c r="E6" i="4"/>
  <c r="D6" i="4"/>
  <c r="C6" i="4"/>
  <c r="A1" i="4"/>
  <c r="A6" i="4"/>
  <c r="A46" i="10" l="1"/>
  <c r="A44" i="10"/>
  <c r="BF6" i="11" s="1"/>
  <c r="A45" i="10"/>
  <c r="BK6" i="11" s="1"/>
  <c r="W6" i="11" l="1"/>
  <c r="R6" i="11"/>
  <c r="BJ6" i="11"/>
  <c r="AD6" i="11"/>
  <c r="AH6" i="11"/>
  <c r="AM6" i="11"/>
  <c r="AT6" i="11"/>
  <c r="AX6" i="11"/>
  <c r="N6" i="11"/>
  <c r="BC6" i="11"/>
  <c r="S6" i="11"/>
  <c r="AI6" i="11"/>
  <c r="AY6" i="11"/>
  <c r="V6" i="11"/>
  <c r="AL6" i="11"/>
  <c r="BB6" i="11"/>
  <c r="J6" i="11"/>
  <c r="Z6" i="11"/>
  <c r="AP6" i="11"/>
  <c r="K6" i="11"/>
  <c r="AA6" i="11"/>
  <c r="AQ6" i="11"/>
  <c r="BG6" i="11"/>
  <c r="O6" i="11"/>
  <c r="AE6" i="11"/>
  <c r="AU6" i="11"/>
  <c r="BS7" i="11" l="1"/>
  <c r="BP7" i="11"/>
  <c r="BQ7" i="11" s="1"/>
  <c r="BO7" i="11"/>
  <c r="BR7" i="11" s="1"/>
  <c r="A24" i="2"/>
  <c r="A14" i="2"/>
  <c r="AV3" i="9"/>
  <c r="AV4" i="9"/>
  <c r="AV5" i="9"/>
  <c r="AV6" i="9"/>
  <c r="AV7" i="9"/>
  <c r="AV8" i="9"/>
  <c r="AV9" i="9"/>
  <c r="AV10" i="9"/>
  <c r="AV11" i="9"/>
  <c r="AV12" i="9"/>
  <c r="AV13" i="9"/>
  <c r="AV14" i="9"/>
  <c r="AV15" i="9"/>
  <c r="AV16" i="9"/>
  <c r="AV17" i="9"/>
  <c r="AV18" i="9"/>
  <c r="AV19" i="9"/>
  <c r="AV20" i="9"/>
  <c r="AV21" i="9"/>
  <c r="AV22" i="9"/>
  <c r="AV23" i="9"/>
  <c r="AV24" i="9"/>
  <c r="AV25" i="9"/>
  <c r="AV26" i="9"/>
  <c r="AV27" i="9"/>
  <c r="AV28" i="9"/>
  <c r="AV29" i="9"/>
  <c r="AV30" i="9"/>
  <c r="AV31" i="9"/>
  <c r="AV32" i="9"/>
  <c r="AV33" i="9"/>
  <c r="AV34" i="9"/>
  <c r="AV35" i="9"/>
  <c r="AV36" i="9"/>
  <c r="AV37" i="9"/>
  <c r="AV38" i="9"/>
  <c r="AV39" i="9"/>
  <c r="AV40" i="9"/>
  <c r="AV41" i="9"/>
  <c r="AV42" i="9"/>
  <c r="AV43" i="9"/>
  <c r="AV44" i="9"/>
  <c r="AV45" i="9"/>
  <c r="AV46" i="9"/>
  <c r="AV47" i="9"/>
  <c r="AV48" i="9"/>
  <c r="AV49" i="9"/>
  <c r="AV50" i="9"/>
  <c r="AV51" i="9"/>
  <c r="AV52" i="9"/>
  <c r="AV53" i="9"/>
  <c r="AV54" i="9"/>
  <c r="AV55" i="9"/>
  <c r="AV56" i="9"/>
  <c r="AV57" i="9"/>
  <c r="AV58" i="9"/>
  <c r="AV59" i="9"/>
  <c r="AV60" i="9"/>
  <c r="AV61" i="9"/>
  <c r="AV62" i="9"/>
  <c r="AV63" i="9"/>
  <c r="AV64" i="9"/>
  <c r="AV65" i="9"/>
  <c r="AV66" i="9"/>
  <c r="AV67" i="9"/>
  <c r="AV68" i="9"/>
  <c r="AV69" i="9"/>
  <c r="AV70" i="9"/>
  <c r="AV71" i="9"/>
  <c r="AV72" i="9"/>
  <c r="AV73" i="9"/>
  <c r="AV74" i="9"/>
  <c r="AV75" i="9"/>
  <c r="AV76" i="9"/>
  <c r="AV77" i="9"/>
  <c r="AV78" i="9"/>
  <c r="AV79" i="9"/>
  <c r="AV80" i="9"/>
  <c r="AV81" i="9"/>
  <c r="AV82" i="9"/>
  <c r="AV83" i="9"/>
  <c r="AV84" i="9"/>
  <c r="AV85" i="9"/>
  <c r="AV86" i="9"/>
  <c r="AV87" i="9"/>
  <c r="AV88" i="9"/>
  <c r="AV89" i="9"/>
  <c r="AV90" i="9"/>
  <c r="AV91" i="9"/>
  <c r="AV92" i="9"/>
  <c r="AV93" i="9"/>
  <c r="AV94" i="9"/>
  <c r="AV95" i="9"/>
  <c r="AV96" i="9"/>
  <c r="AV97" i="9"/>
  <c r="AV98" i="9"/>
  <c r="AV99" i="9"/>
  <c r="AV100" i="9"/>
  <c r="AV101" i="9"/>
  <c r="AV102" i="9"/>
  <c r="AV103" i="9"/>
  <c r="AV104" i="9"/>
  <c r="AV105" i="9"/>
  <c r="AV106" i="9"/>
  <c r="AV107" i="9"/>
  <c r="AV108" i="9"/>
  <c r="AV109" i="9"/>
  <c r="AV110" i="9"/>
  <c r="AV111" i="9"/>
  <c r="AV112" i="9"/>
  <c r="AV113" i="9"/>
  <c r="AV114" i="9"/>
  <c r="AV115" i="9"/>
  <c r="AV116" i="9"/>
  <c r="AV117" i="9"/>
  <c r="AV118" i="9"/>
  <c r="AV119" i="9"/>
  <c r="AV120" i="9"/>
  <c r="AV121" i="9"/>
  <c r="AV122" i="9"/>
  <c r="AV123" i="9"/>
  <c r="AV124" i="9"/>
  <c r="AV125" i="9"/>
  <c r="AV126" i="9"/>
  <c r="AV127" i="9"/>
  <c r="AV128" i="9"/>
  <c r="AV129" i="9"/>
  <c r="AV130" i="9"/>
  <c r="AV131" i="9"/>
  <c r="AV132" i="9"/>
  <c r="AV133" i="9"/>
  <c r="AV134" i="9"/>
  <c r="AV135" i="9"/>
  <c r="AV136" i="9"/>
  <c r="AV137" i="9"/>
  <c r="AV138" i="9"/>
  <c r="AV139" i="9"/>
  <c r="AV140" i="9"/>
  <c r="AV141" i="9"/>
  <c r="AV142" i="9"/>
  <c r="AV143" i="9"/>
  <c r="AV144" i="9"/>
  <c r="AV145" i="9"/>
  <c r="AV146" i="9"/>
  <c r="AV147" i="9"/>
  <c r="AV148" i="9"/>
  <c r="AV149" i="9"/>
  <c r="AV150" i="9"/>
  <c r="AV151" i="9"/>
  <c r="AV152" i="9"/>
  <c r="AV153" i="9"/>
  <c r="AV154" i="9"/>
  <c r="AV155" i="9"/>
  <c r="AV156" i="9"/>
  <c r="AV157" i="9"/>
  <c r="AV158" i="9"/>
  <c r="AV159" i="9"/>
  <c r="AV160" i="9"/>
  <c r="AV161" i="9"/>
  <c r="AV162" i="9"/>
  <c r="AV163" i="9"/>
  <c r="AV164" i="9"/>
  <c r="AV165" i="9"/>
  <c r="AV166" i="9"/>
  <c r="AV167" i="9"/>
  <c r="AV168" i="9"/>
  <c r="AV169" i="9"/>
  <c r="AV170" i="9"/>
  <c r="AV171" i="9"/>
  <c r="AV172" i="9"/>
  <c r="AV173" i="9"/>
  <c r="AV174" i="9"/>
  <c r="AV175" i="9"/>
  <c r="AV176" i="9"/>
  <c r="AV177" i="9"/>
  <c r="AV178" i="9"/>
  <c r="AV179" i="9"/>
  <c r="AV180" i="9"/>
  <c r="AV181" i="9"/>
  <c r="AV182" i="9"/>
  <c r="AV183" i="9"/>
  <c r="AV184" i="9"/>
  <c r="AV185" i="9"/>
  <c r="AV186" i="9"/>
  <c r="AV187" i="9"/>
  <c r="AV188" i="9"/>
  <c r="AV189" i="9"/>
  <c r="AV190" i="9"/>
  <c r="AV191" i="9"/>
  <c r="AV192" i="9"/>
  <c r="AV193" i="9"/>
  <c r="AV194" i="9"/>
  <c r="AV195" i="9"/>
  <c r="AV196" i="9"/>
  <c r="AV197" i="9"/>
  <c r="AV198" i="9"/>
  <c r="AV199" i="9"/>
  <c r="AV200" i="9"/>
  <c r="AV201" i="9"/>
  <c r="AV202" i="9"/>
  <c r="AV203" i="9"/>
  <c r="AV204" i="9"/>
  <c r="AV205" i="9"/>
  <c r="AV206" i="9"/>
  <c r="AV207" i="9"/>
  <c r="AV208" i="9"/>
  <c r="AV209" i="9"/>
  <c r="AV210" i="9"/>
  <c r="AV211" i="9"/>
  <c r="AV212" i="9"/>
  <c r="AV213" i="9"/>
  <c r="AV214" i="9"/>
  <c r="AV215" i="9"/>
  <c r="AV216" i="9"/>
  <c r="AV217" i="9"/>
  <c r="AV218" i="9"/>
  <c r="AV219" i="9"/>
  <c r="AV220" i="9"/>
  <c r="AV221" i="9"/>
  <c r="AV222" i="9"/>
  <c r="AV223" i="9"/>
  <c r="AV224" i="9"/>
  <c r="AV225" i="9"/>
  <c r="AV226" i="9"/>
  <c r="AV227" i="9"/>
  <c r="AV228" i="9"/>
  <c r="AV229" i="9"/>
  <c r="AV230" i="9"/>
  <c r="AV231" i="9"/>
  <c r="AV232" i="9"/>
  <c r="AV233" i="9"/>
  <c r="AV234" i="9"/>
  <c r="AV235" i="9"/>
  <c r="AV236" i="9"/>
  <c r="AV237" i="9"/>
  <c r="AV238" i="9"/>
  <c r="AV239" i="9"/>
  <c r="AV240" i="9"/>
  <c r="AV241" i="9"/>
  <c r="AV242" i="9"/>
  <c r="AV243" i="9"/>
  <c r="AV244" i="9"/>
  <c r="AV245" i="9"/>
  <c r="AV246" i="9"/>
  <c r="AV247" i="9"/>
  <c r="AV248" i="9"/>
  <c r="AV249" i="9"/>
  <c r="AV250" i="9"/>
  <c r="AV251" i="9"/>
  <c r="AV252" i="9"/>
  <c r="AV253" i="9"/>
  <c r="AV254" i="9"/>
  <c r="AV255" i="9"/>
  <c r="AV256" i="9"/>
  <c r="AV257" i="9"/>
  <c r="AV258" i="9"/>
  <c r="AV259" i="9"/>
  <c r="AV260" i="9"/>
  <c r="AV261" i="9"/>
  <c r="AV262" i="9"/>
  <c r="AV263" i="9"/>
  <c r="AV264" i="9"/>
  <c r="AV265" i="9"/>
  <c r="AV266" i="9"/>
  <c r="AV267" i="9"/>
  <c r="AV268" i="9"/>
  <c r="AV269" i="9"/>
  <c r="AV270" i="9"/>
  <c r="AV271" i="9"/>
  <c r="AV272" i="9"/>
  <c r="AV273" i="9"/>
  <c r="AV274" i="9"/>
  <c r="AV275" i="9"/>
  <c r="AV276" i="9"/>
  <c r="AV277" i="9"/>
  <c r="AV278" i="9"/>
  <c r="AV279" i="9"/>
  <c r="AV280" i="9"/>
  <c r="AV281" i="9"/>
  <c r="AV282" i="9"/>
  <c r="AV283" i="9"/>
  <c r="AV284" i="9"/>
  <c r="AV285" i="9"/>
  <c r="AV286" i="9"/>
  <c r="AV287" i="9"/>
  <c r="AV288" i="9"/>
  <c r="AV289" i="9"/>
  <c r="AV290" i="9"/>
  <c r="AV291" i="9"/>
  <c r="AV292" i="9"/>
  <c r="AV293" i="9"/>
  <c r="AV294" i="9"/>
  <c r="AV295" i="9"/>
  <c r="AV296" i="9"/>
  <c r="AV297" i="9"/>
  <c r="AV298" i="9"/>
  <c r="AV299" i="9"/>
  <c r="AV300" i="9"/>
  <c r="AV301" i="9"/>
  <c r="AV302" i="9"/>
  <c r="AV303" i="9"/>
  <c r="AV304" i="9"/>
  <c r="AV305" i="9"/>
  <c r="AV306" i="9"/>
  <c r="AV307" i="9"/>
  <c r="AV308" i="9"/>
  <c r="AV309" i="9"/>
  <c r="AV310" i="9"/>
  <c r="AV311" i="9"/>
  <c r="AV312" i="9"/>
  <c r="AV313" i="9"/>
  <c r="AV314" i="9"/>
  <c r="AV315" i="9"/>
  <c r="AV316" i="9"/>
  <c r="AV317" i="9"/>
  <c r="AV318" i="9"/>
  <c r="AV319" i="9"/>
  <c r="AV320" i="9"/>
  <c r="AV321" i="9"/>
  <c r="AV322" i="9"/>
  <c r="AV323" i="9"/>
  <c r="AV324" i="9"/>
  <c r="AV325" i="9"/>
  <c r="AV326" i="9"/>
  <c r="AV327" i="9"/>
  <c r="AV328" i="9"/>
  <c r="AV329" i="9"/>
  <c r="AV330" i="9"/>
  <c r="AV331" i="9"/>
  <c r="AV332" i="9"/>
  <c r="AV333" i="9"/>
  <c r="AV334" i="9"/>
  <c r="AV335" i="9"/>
  <c r="AV336" i="9"/>
  <c r="AV337" i="9"/>
  <c r="AV338" i="9"/>
  <c r="AV339" i="9"/>
  <c r="AV340" i="9"/>
  <c r="AV341" i="9"/>
  <c r="AV342" i="9"/>
  <c r="AV343" i="9"/>
  <c r="AV344" i="9"/>
  <c r="AV345" i="9"/>
  <c r="AV346" i="9"/>
  <c r="AV347" i="9"/>
  <c r="AV348" i="9"/>
  <c r="AV349" i="9"/>
  <c r="AV350" i="9"/>
  <c r="AV351" i="9"/>
  <c r="AV352" i="9"/>
  <c r="AV353" i="9"/>
  <c r="AV354" i="9"/>
  <c r="AV355" i="9"/>
  <c r="AV356" i="9"/>
  <c r="AV357" i="9"/>
  <c r="AV358" i="9"/>
  <c r="AV359" i="9"/>
  <c r="AV360" i="9"/>
  <c r="AV361" i="9"/>
  <c r="AV362" i="9"/>
  <c r="AV363" i="9"/>
  <c r="AV364" i="9"/>
  <c r="AV365" i="9"/>
  <c r="AV366" i="9"/>
  <c r="AV367" i="9"/>
  <c r="AV368" i="9"/>
  <c r="AV369" i="9"/>
  <c r="AV370" i="9"/>
  <c r="AV371" i="9"/>
  <c r="AV372" i="9"/>
  <c r="AV373" i="9"/>
  <c r="AV374" i="9"/>
  <c r="AV375" i="9"/>
  <c r="AV376" i="9"/>
  <c r="AV377" i="9"/>
  <c r="AV378" i="9"/>
  <c r="AV379" i="9"/>
  <c r="AV380" i="9"/>
  <c r="AV381" i="9"/>
  <c r="AV382" i="9"/>
  <c r="AV383" i="9"/>
  <c r="AV384" i="9"/>
  <c r="AV385" i="9"/>
  <c r="AV386" i="9"/>
  <c r="AV387" i="9"/>
  <c r="AV388" i="9"/>
  <c r="AV389" i="9"/>
  <c r="AV390" i="9"/>
  <c r="AV391" i="9"/>
  <c r="AV392" i="9"/>
  <c r="AV393" i="9"/>
  <c r="AV394" i="9"/>
  <c r="AV395" i="9"/>
  <c r="AV396" i="9"/>
  <c r="AV397" i="9"/>
  <c r="AV398" i="9"/>
  <c r="AV399" i="9"/>
  <c r="AV400" i="9"/>
  <c r="AV401" i="9"/>
  <c r="AV402" i="9"/>
  <c r="AV403" i="9"/>
  <c r="AV404" i="9"/>
  <c r="AV405" i="9"/>
  <c r="AV406" i="9"/>
  <c r="AV407" i="9"/>
  <c r="AV408" i="9"/>
  <c r="AV409" i="9"/>
  <c r="AV410" i="9"/>
  <c r="AV411" i="9"/>
  <c r="AV412" i="9"/>
  <c r="AV413" i="9"/>
  <c r="AV414" i="9"/>
  <c r="AV415" i="9"/>
  <c r="AV416" i="9"/>
  <c r="AV417" i="9"/>
  <c r="AV418" i="9"/>
  <c r="AV419" i="9"/>
  <c r="AV420" i="9"/>
  <c r="AV421" i="9"/>
  <c r="AV422" i="9"/>
  <c r="AV423" i="9"/>
  <c r="AV424" i="9"/>
  <c r="AV425" i="9"/>
  <c r="AV426" i="9"/>
  <c r="AV427" i="9"/>
  <c r="AV428" i="9"/>
  <c r="AV429" i="9"/>
  <c r="AV430" i="9"/>
  <c r="AV431" i="9"/>
  <c r="AV432" i="9"/>
  <c r="AV433" i="9"/>
  <c r="AV434" i="9"/>
  <c r="AV435" i="9"/>
  <c r="AV436" i="9"/>
  <c r="AV437" i="9"/>
  <c r="AV438" i="9"/>
  <c r="AV439" i="9"/>
  <c r="AV440" i="9"/>
  <c r="AV441" i="9"/>
  <c r="AV442" i="9"/>
  <c r="AV443" i="9"/>
  <c r="AV444" i="9"/>
  <c r="AV445" i="9"/>
  <c r="AV446" i="9"/>
  <c r="AV447" i="9"/>
  <c r="AV448" i="9"/>
  <c r="AV449" i="9"/>
  <c r="AV450" i="9"/>
  <c r="AV451" i="9"/>
  <c r="AV452" i="9"/>
  <c r="AV453" i="9"/>
  <c r="AV454" i="9"/>
  <c r="AV455" i="9"/>
  <c r="AV456" i="9"/>
  <c r="AV457" i="9"/>
  <c r="AV458" i="9"/>
  <c r="AV459" i="9"/>
  <c r="AV460" i="9"/>
  <c r="AV461" i="9"/>
  <c r="AV462" i="9"/>
  <c r="AV463" i="9"/>
  <c r="AV464" i="9"/>
  <c r="AV2" i="9"/>
  <c r="A44" i="1"/>
  <c r="A43" i="1"/>
  <c r="A26" i="1"/>
  <c r="A27" i="1"/>
  <c r="A28" i="1"/>
  <c r="A29" i="1"/>
  <c r="A30" i="1"/>
  <c r="A31" i="1"/>
  <c r="A33" i="1"/>
  <c r="D15" i="1"/>
  <c r="A15" i="1" s="1"/>
  <c r="D16" i="1"/>
  <c r="A16" i="1" s="1"/>
  <c r="D17" i="1"/>
  <c r="A17" i="1" s="1"/>
  <c r="D18" i="1"/>
  <c r="A18" i="1" s="1"/>
  <c r="D19" i="1"/>
  <c r="A19" i="1" s="1"/>
  <c r="D20" i="1"/>
  <c r="A20" i="1" s="1"/>
  <c r="D21" i="1"/>
  <c r="A21" i="1" s="1"/>
  <c r="D22" i="1"/>
  <c r="A22" i="1" s="1"/>
  <c r="D23" i="1"/>
  <c r="A23" i="1" s="1"/>
  <c r="D24" i="1"/>
  <c r="A24" i="1" s="1"/>
  <c r="D25" i="1"/>
  <c r="A25" i="1" s="1"/>
  <c r="D13" i="1"/>
  <c r="A13" i="1" s="1"/>
  <c r="D14" i="1"/>
  <c r="A14" i="1" s="1"/>
  <c r="D8" i="1"/>
  <c r="A8" i="1" s="1"/>
  <c r="BU7" i="11" l="1"/>
  <c r="BN7" i="11" s="1"/>
  <c r="B4" i="11" s="1"/>
  <c r="A43" i="10"/>
  <c r="F6" i="11" l="1"/>
  <c r="I6" i="3"/>
  <c r="E27" i="3"/>
  <c r="M27" i="3"/>
  <c r="P27" i="3"/>
  <c r="S27" i="3"/>
  <c r="V27" i="3"/>
  <c r="Y27" i="3"/>
  <c r="AB27" i="3"/>
  <c r="AE27" i="3"/>
  <c r="E29" i="3"/>
  <c r="M29" i="3"/>
  <c r="P29" i="3"/>
  <c r="S29" i="3"/>
  <c r="V29" i="3"/>
  <c r="Y29" i="3"/>
  <c r="AB29" i="3"/>
  <c r="AE29" i="3"/>
  <c r="E31" i="3"/>
  <c r="M31" i="3"/>
  <c r="P31" i="3"/>
  <c r="S31" i="3"/>
  <c r="V31" i="3"/>
  <c r="Y31" i="3"/>
  <c r="AB31" i="3"/>
  <c r="AE31" i="3"/>
  <c r="E33" i="3"/>
  <c r="M33" i="3"/>
  <c r="P33" i="3"/>
  <c r="S33" i="3"/>
  <c r="V33" i="3"/>
  <c r="Y33" i="3"/>
  <c r="AB33" i="3"/>
  <c r="AE33" i="3"/>
  <c r="E35" i="3"/>
  <c r="M35" i="3"/>
  <c r="P35" i="3"/>
  <c r="S35" i="3"/>
  <c r="V35" i="3"/>
  <c r="Y35" i="3"/>
  <c r="AB35" i="3"/>
  <c r="AE35" i="3"/>
  <c r="E37" i="3"/>
  <c r="M37" i="3"/>
  <c r="P37" i="3"/>
  <c r="S37" i="3"/>
  <c r="V37" i="3"/>
  <c r="Y37" i="3"/>
  <c r="AB37" i="3"/>
  <c r="AE37" i="3"/>
  <c r="E39" i="3"/>
  <c r="M39" i="3"/>
  <c r="P39" i="3"/>
  <c r="S39" i="3"/>
  <c r="V39" i="3"/>
  <c r="Y39" i="3"/>
  <c r="AB39" i="3"/>
  <c r="AE39" i="3"/>
  <c r="E41" i="3"/>
  <c r="M41" i="3"/>
  <c r="P41" i="3"/>
  <c r="S41" i="3"/>
  <c r="V41" i="3"/>
  <c r="Y41" i="3"/>
  <c r="AB41" i="3"/>
  <c r="AE41" i="3"/>
  <c r="E43" i="3"/>
  <c r="M43" i="3"/>
  <c r="P43" i="3"/>
  <c r="S43" i="3"/>
  <c r="V43" i="3"/>
  <c r="Y43" i="3"/>
  <c r="AB43" i="3"/>
  <c r="AE43" i="3"/>
  <c r="E45" i="3"/>
  <c r="M45" i="3"/>
  <c r="P45" i="3"/>
  <c r="S45" i="3"/>
  <c r="V45" i="3"/>
  <c r="Y45" i="3"/>
  <c r="AB45" i="3"/>
  <c r="AE45" i="3"/>
  <c r="E47" i="3"/>
  <c r="M47" i="3"/>
  <c r="P47" i="3"/>
  <c r="S47" i="3"/>
  <c r="V47" i="3"/>
  <c r="Y47" i="3"/>
  <c r="AB47" i="3"/>
  <c r="AE47" i="3"/>
  <c r="E49" i="3"/>
  <c r="M49" i="3"/>
  <c r="P49" i="3"/>
  <c r="S49" i="3"/>
  <c r="V49" i="3"/>
  <c r="Y49" i="3"/>
  <c r="AB49" i="3"/>
  <c r="AE49" i="3"/>
  <c r="E51" i="3"/>
  <c r="M51" i="3"/>
  <c r="P51" i="3"/>
  <c r="S51" i="3"/>
  <c r="V51" i="3"/>
  <c r="Y51" i="3"/>
  <c r="AB51" i="3"/>
  <c r="AE51" i="3"/>
  <c r="E53" i="3"/>
  <c r="M53" i="3"/>
  <c r="P53" i="3"/>
  <c r="S53" i="3"/>
  <c r="V53" i="3"/>
  <c r="Y53" i="3"/>
  <c r="AB53" i="3"/>
  <c r="AE53" i="3"/>
  <c r="E55" i="3"/>
  <c r="M55" i="3"/>
  <c r="P55" i="3"/>
  <c r="S55" i="3"/>
  <c r="V55" i="3"/>
  <c r="Y55" i="3"/>
  <c r="AB55" i="3"/>
  <c r="AE55" i="3"/>
  <c r="E57" i="3"/>
  <c r="M57" i="3"/>
  <c r="P57" i="3"/>
  <c r="S57" i="3"/>
  <c r="V57" i="3"/>
  <c r="Y57" i="3"/>
  <c r="AB57" i="3"/>
  <c r="AE57" i="3"/>
  <c r="E59" i="3"/>
  <c r="M59" i="3"/>
  <c r="P59" i="3"/>
  <c r="S59" i="3"/>
  <c r="V59" i="3"/>
  <c r="Y59" i="3"/>
  <c r="AB59" i="3"/>
  <c r="AE59" i="3"/>
  <c r="E61" i="3"/>
  <c r="M61" i="3"/>
  <c r="P61" i="3"/>
  <c r="S61" i="3"/>
  <c r="V61" i="3"/>
  <c r="Y61" i="3"/>
  <c r="AB61" i="3"/>
  <c r="AE61" i="3"/>
  <c r="E63" i="3"/>
  <c r="M63" i="3"/>
  <c r="P63" i="3"/>
  <c r="S63" i="3"/>
  <c r="V63" i="3"/>
  <c r="Y63" i="3"/>
  <c r="AB63" i="3"/>
  <c r="AE63" i="3"/>
  <c r="E65" i="3"/>
  <c r="M65" i="3"/>
  <c r="P65" i="3"/>
  <c r="S65" i="3"/>
  <c r="V65" i="3"/>
  <c r="Y65" i="3"/>
  <c r="AB65" i="3"/>
  <c r="AE65" i="3"/>
  <c r="D10" i="1" l="1"/>
  <c r="A10" i="1" s="1"/>
  <c r="D11" i="1"/>
  <c r="A11" i="1" s="1"/>
  <c r="D12" i="1"/>
  <c r="A12" i="1" s="1"/>
  <c r="A9" i="1"/>
  <c r="AE25" i="3"/>
  <c r="AE23" i="3"/>
  <c r="AE21" i="3"/>
  <c r="AE19" i="3"/>
  <c r="AE17" i="3"/>
  <c r="AE15" i="3"/>
  <c r="AE13" i="3"/>
  <c r="AE11" i="3"/>
  <c r="AE9" i="3"/>
  <c r="AE7" i="3"/>
  <c r="AH5" i="3"/>
  <c r="AB9" i="3"/>
  <c r="AB11" i="3"/>
  <c r="AB13" i="3"/>
  <c r="AB15" i="3"/>
  <c r="AB17" i="3"/>
  <c r="AB19" i="3"/>
  <c r="AB21" i="3"/>
  <c r="AB23" i="3"/>
  <c r="AB25" i="3"/>
  <c r="AB7" i="3"/>
  <c r="Y9" i="3"/>
  <c r="Y11" i="3"/>
  <c r="Y13" i="3"/>
  <c r="Y15" i="3"/>
  <c r="Y17" i="3"/>
  <c r="Y19" i="3"/>
  <c r="Y21" i="3"/>
  <c r="Y23" i="3"/>
  <c r="Y25" i="3"/>
  <c r="Y7" i="3"/>
  <c r="V9" i="3"/>
  <c r="V11" i="3"/>
  <c r="V13" i="3"/>
  <c r="V15" i="3"/>
  <c r="V17" i="3"/>
  <c r="V19" i="3"/>
  <c r="V21" i="3"/>
  <c r="V23" i="3"/>
  <c r="V25" i="3"/>
  <c r="V7" i="3"/>
  <c r="S9" i="3"/>
  <c r="S11" i="3"/>
  <c r="S13" i="3"/>
  <c r="S15" i="3"/>
  <c r="S17" i="3"/>
  <c r="S19" i="3"/>
  <c r="S21" i="3"/>
  <c r="S23" i="3"/>
  <c r="S25" i="3"/>
  <c r="S7" i="3"/>
  <c r="P9" i="3"/>
  <c r="P11" i="3"/>
  <c r="P13" i="3"/>
  <c r="P15" i="3"/>
  <c r="P17" i="3"/>
  <c r="P19" i="3"/>
  <c r="P21" i="3"/>
  <c r="P23" i="3"/>
  <c r="P25" i="3"/>
  <c r="P7" i="3"/>
  <c r="M13" i="3"/>
  <c r="M9" i="3"/>
  <c r="M11" i="3"/>
  <c r="M15" i="3"/>
  <c r="M17" i="3"/>
  <c r="M19" i="3"/>
  <c r="M21" i="3"/>
  <c r="M23" i="3"/>
  <c r="M25" i="3"/>
  <c r="M7" i="3"/>
  <c r="E9" i="3"/>
  <c r="E11" i="3"/>
  <c r="E13" i="3"/>
  <c r="E15" i="3"/>
  <c r="E17" i="3"/>
  <c r="E19" i="3"/>
  <c r="E21" i="3"/>
  <c r="E23" i="3"/>
  <c r="E25" i="3"/>
  <c r="E7" i="3"/>
  <c r="A3" i="10" l="1"/>
  <c r="A6" i="2" s="1"/>
  <c r="A4" i="10"/>
  <c r="A5" i="10"/>
  <c r="A6" i="10"/>
  <c r="A7" i="10"/>
  <c r="A7" i="2" s="1"/>
  <c r="A8" i="10"/>
  <c r="A8" i="2" s="1"/>
  <c r="A9" i="10"/>
  <c r="A12" i="2" s="1"/>
  <c r="A10" i="10"/>
  <c r="A13" i="2" s="1"/>
  <c r="A11" i="10"/>
  <c r="B13" i="2" s="1"/>
  <c r="A12" i="10"/>
  <c r="A22" i="2" s="1"/>
  <c r="A13" i="10"/>
  <c r="A14" i="10"/>
  <c r="C6" i="3" s="1"/>
  <c r="A15" i="10"/>
  <c r="D6" i="3" s="1"/>
  <c r="A16" i="10"/>
  <c r="E6" i="3" s="1"/>
  <c r="A17" i="10"/>
  <c r="F6" i="3" s="1"/>
  <c r="A18" i="10"/>
  <c r="G6" i="3" s="1"/>
  <c r="A19" i="10"/>
  <c r="H6" i="3" s="1"/>
  <c r="A20" i="10"/>
  <c r="J6" i="3" s="1"/>
  <c r="A21" i="10"/>
  <c r="K6" i="3" s="1"/>
  <c r="A22" i="10"/>
  <c r="A23" i="10"/>
  <c r="A24" i="10"/>
  <c r="A25" i="10"/>
  <c r="BL6" i="11" s="1"/>
  <c r="A26" i="10"/>
  <c r="BN6" i="11" s="1"/>
  <c r="A27" i="10"/>
  <c r="A1" i="3" s="1"/>
  <c r="A28" i="10"/>
  <c r="A4" i="11" s="1"/>
  <c r="A29" i="10"/>
  <c r="A30" i="10"/>
  <c r="A31" i="10"/>
  <c r="B6" i="3" s="1"/>
  <c r="A32" i="10"/>
  <c r="A33" i="10"/>
  <c r="A34" i="10"/>
  <c r="A35" i="10"/>
  <c r="A36" i="10"/>
  <c r="A37" i="10"/>
  <c r="A39" i="2" s="1"/>
  <c r="A38" i="10"/>
  <c r="A40" i="2" s="1"/>
  <c r="A39" i="10"/>
  <c r="B40" i="2" s="1"/>
  <c r="A40" i="10"/>
  <c r="A41" i="10"/>
  <c r="A42" i="10"/>
  <c r="E6" i="11" s="1"/>
  <c r="A2" i="10"/>
  <c r="A5" i="2" s="1"/>
  <c r="W6" i="3" l="1"/>
  <c r="AF6" i="3"/>
  <c r="V6" i="3"/>
  <c r="AE6" i="3"/>
  <c r="O6" i="3"/>
  <c r="AD6" i="3"/>
  <c r="AH6" i="3"/>
  <c r="BM6" i="11"/>
  <c r="G6" i="11"/>
  <c r="B6" i="11"/>
  <c r="A6" i="11"/>
  <c r="AI6" i="3"/>
  <c r="A1" i="11"/>
  <c r="D6" i="11"/>
  <c r="C6" i="11"/>
  <c r="AW6" i="11"/>
  <c r="AG6" i="11"/>
  <c r="Q6" i="11"/>
  <c r="BI6" i="11"/>
  <c r="AS6" i="11"/>
  <c r="AC6" i="11"/>
  <c r="M6" i="11"/>
  <c r="I6" i="11"/>
  <c r="BE6" i="11"/>
  <c r="AO6" i="11"/>
  <c r="Y6" i="11"/>
  <c r="BA6" i="11"/>
  <c r="AK6" i="11"/>
  <c r="U6" i="11"/>
  <c r="AZ6" i="11"/>
  <c r="AJ6" i="11"/>
  <c r="T6" i="11"/>
  <c r="AV6" i="11"/>
  <c r="AF6" i="11"/>
  <c r="P6" i="11"/>
  <c r="BH6" i="11"/>
  <c r="AR6" i="11"/>
  <c r="AB6" i="11"/>
  <c r="H6" i="11"/>
  <c r="L6" i="11"/>
  <c r="BD6" i="11"/>
  <c r="AN6" i="11"/>
  <c r="X6" i="11"/>
  <c r="AJ6" i="3"/>
  <c r="AG6" i="3"/>
  <c r="A4" i="3"/>
  <c r="A6" i="3"/>
  <c r="A23" i="2"/>
  <c r="P6" i="3"/>
  <c r="X6" i="3"/>
  <c r="B23" i="2"/>
  <c r="Q6" i="3"/>
  <c r="Y6" i="3"/>
  <c r="R6" i="3"/>
  <c r="Z6" i="3"/>
  <c r="S6" i="3"/>
  <c r="AA6" i="3"/>
  <c r="L6" i="3"/>
  <c r="T6" i="3"/>
  <c r="AB6" i="3"/>
  <c r="M6" i="3"/>
  <c r="U6" i="3"/>
  <c r="AC6" i="3"/>
  <c r="N6" i="3"/>
  <c r="B24" i="2" l="1"/>
  <c r="A25" i="2" s="1"/>
  <c r="B25" i="2" s="1"/>
  <c r="A26" i="2" s="1"/>
  <c r="B26" i="2" s="1"/>
  <c r="A27" i="2" s="1"/>
  <c r="B27" i="2" s="1"/>
  <c r="A28" i="2" s="1"/>
  <c r="B28" i="2" s="1"/>
  <c r="A29" i="2" s="1"/>
  <c r="B29" i="2" s="1"/>
  <c r="A30" i="2" s="1"/>
  <c r="B30" i="2" s="1"/>
  <c r="A31" i="2" s="1"/>
  <c r="B31" i="2" s="1"/>
  <c r="A32" i="2" s="1"/>
  <c r="B14" i="2"/>
  <c r="A2" i="9"/>
  <c r="Y2" i="9"/>
  <c r="BF3" i="9" l="1"/>
  <c r="BF4" i="9"/>
  <c r="BF5" i="9"/>
  <c r="BF6" i="9"/>
  <c r="BF7" i="9"/>
  <c r="BF8" i="9"/>
  <c r="BF9" i="9"/>
  <c r="BF2" i="9"/>
  <c r="H5" i="11"/>
  <c r="AJ5" i="11"/>
  <c r="AB5" i="11"/>
  <c r="P5" i="11"/>
  <c r="X5" i="11"/>
  <c r="T5" i="11"/>
  <c r="L5" i="11"/>
  <c r="AF5" i="11"/>
  <c r="K11" i="9"/>
  <c r="AM7" i="9"/>
  <c r="AM47" i="9"/>
  <c r="AM8" i="9"/>
  <c r="AM16" i="9"/>
  <c r="AM24" i="9"/>
  <c r="AM32" i="9"/>
  <c r="AM40" i="9"/>
  <c r="AM48" i="9"/>
  <c r="AM56" i="9"/>
  <c r="AM64" i="9"/>
  <c r="AG4" i="9"/>
  <c r="AA21" i="9"/>
  <c r="AG5" i="9"/>
  <c r="AA22" i="9"/>
  <c r="AM31" i="9"/>
  <c r="AM9" i="9"/>
  <c r="AM17" i="9"/>
  <c r="AM25" i="9"/>
  <c r="AM33" i="9"/>
  <c r="AM41" i="9"/>
  <c r="AM49" i="9"/>
  <c r="AM57" i="9"/>
  <c r="AM2" i="9"/>
  <c r="AM10" i="9"/>
  <c r="AM18" i="9"/>
  <c r="AM26" i="9"/>
  <c r="AM34" i="9"/>
  <c r="AM42" i="9"/>
  <c r="AM50" i="9"/>
  <c r="AM58" i="9"/>
  <c r="AG6" i="9"/>
  <c r="AM53" i="9"/>
  <c r="AM15" i="9"/>
  <c r="AG3" i="9"/>
  <c r="AA20" i="9"/>
  <c r="AM3" i="9"/>
  <c r="AM11" i="9"/>
  <c r="AM19" i="9"/>
  <c r="AM27" i="9"/>
  <c r="AM35" i="9"/>
  <c r="AM43" i="9"/>
  <c r="AM51" i="9"/>
  <c r="AM59" i="9"/>
  <c r="AG7" i="9"/>
  <c r="AM5" i="9"/>
  <c r="AM13" i="9"/>
  <c r="AM21" i="9"/>
  <c r="AM29" i="9"/>
  <c r="AM45" i="9"/>
  <c r="AM61" i="9"/>
  <c r="AG9" i="9"/>
  <c r="AM23" i="9"/>
  <c r="AM55" i="9"/>
  <c r="AM4" i="9"/>
  <c r="AM12" i="9"/>
  <c r="AM20" i="9"/>
  <c r="AM28" i="9"/>
  <c r="AM36" i="9"/>
  <c r="AM44" i="9"/>
  <c r="AM52" i="9"/>
  <c r="AM60" i="9"/>
  <c r="AG8" i="9"/>
  <c r="AM37" i="9"/>
  <c r="AG10" i="9"/>
  <c r="AM39" i="9"/>
  <c r="AM63" i="9"/>
  <c r="AM6" i="9"/>
  <c r="AM14" i="9"/>
  <c r="AM22" i="9"/>
  <c r="AM30" i="9"/>
  <c r="AM38" i="9"/>
  <c r="AM46" i="9"/>
  <c r="AM54" i="9"/>
  <c r="AM62" i="9"/>
  <c r="B32" i="2"/>
  <c r="A33" i="2" s="1"/>
  <c r="G5" i="4"/>
  <c r="AA4" i="9"/>
  <c r="AG2" i="9"/>
  <c r="K4" i="9"/>
  <c r="K17" i="9"/>
  <c r="K9" i="9"/>
  <c r="AA19" i="9"/>
  <c r="AA11" i="9"/>
  <c r="AA5" i="9"/>
  <c r="AA12" i="9"/>
  <c r="K16" i="9"/>
  <c r="K8" i="9"/>
  <c r="AA18" i="9"/>
  <c r="AA10" i="9"/>
  <c r="K19" i="9"/>
  <c r="K2" i="9"/>
  <c r="K18" i="9"/>
  <c r="AA3" i="9"/>
  <c r="K3" i="9"/>
  <c r="K23" i="9"/>
  <c r="K15" i="9"/>
  <c r="K7" i="9"/>
  <c r="AA17" i="9"/>
  <c r="J23" i="9" s="1"/>
  <c r="AA9" i="9"/>
  <c r="AA13" i="9"/>
  <c r="K10" i="9"/>
  <c r="K22" i="9"/>
  <c r="K14" i="9"/>
  <c r="K6" i="9"/>
  <c r="AA16" i="9"/>
  <c r="AA8" i="9"/>
  <c r="K21" i="9"/>
  <c r="K13" i="9"/>
  <c r="K5" i="9"/>
  <c r="AA15" i="9"/>
  <c r="AA7" i="9"/>
  <c r="J22" i="9" s="1"/>
  <c r="K20" i="9"/>
  <c r="K12" i="9"/>
  <c r="AA2" i="9"/>
  <c r="AA14" i="9"/>
  <c r="AA6" i="9"/>
  <c r="O5" i="4"/>
  <c r="U5" i="4"/>
  <c r="S5" i="4"/>
  <c r="Q5" i="4"/>
  <c r="K5" i="4"/>
  <c r="M5" i="4"/>
  <c r="I5" i="4"/>
  <c r="L5" i="3"/>
  <c r="A15" i="2"/>
  <c r="B15" i="2" s="1"/>
  <c r="AK13" i="3" l="1"/>
  <c r="AM13" i="3" s="1"/>
  <c r="AN9" i="3"/>
  <c r="AN7" i="3"/>
  <c r="AN13" i="3"/>
  <c r="AO13" i="3" s="1"/>
  <c r="AN11" i="3"/>
  <c r="AO9" i="3"/>
  <c r="AK11" i="3"/>
  <c r="AM11" i="3" s="1"/>
  <c r="AJ10" i="4"/>
  <c r="AJ8" i="4"/>
  <c r="AJ11" i="4"/>
  <c r="AJ9" i="4"/>
  <c r="J10" i="9"/>
  <c r="AL7" i="4"/>
  <c r="AM7" i="4" s="1"/>
  <c r="AK7" i="4"/>
  <c r="AN7" i="4" s="1"/>
  <c r="AN35" i="9"/>
  <c r="AN6" i="9"/>
  <c r="AN58" i="9"/>
  <c r="AN13" i="9"/>
  <c r="AN61" i="9"/>
  <c r="AN44" i="9"/>
  <c r="AN22" i="9"/>
  <c r="AN36" i="9"/>
  <c r="AN55" i="9"/>
  <c r="AN64" i="9"/>
  <c r="AN33" i="9"/>
  <c r="AN49" i="9"/>
  <c r="AN26" i="9"/>
  <c r="AN52" i="9"/>
  <c r="AN10" i="9"/>
  <c r="AO7" i="4" s="1"/>
  <c r="AP7" i="4" s="1"/>
  <c r="AN21" i="9"/>
  <c r="AN37" i="9"/>
  <c r="AN39" i="9"/>
  <c r="AN5" i="9"/>
  <c r="AN62" i="9"/>
  <c r="AN60" i="9"/>
  <c r="AN7" i="9"/>
  <c r="AN43" i="9"/>
  <c r="AN16" i="9"/>
  <c r="AN51" i="9"/>
  <c r="AN59" i="9"/>
  <c r="AN63" i="9"/>
  <c r="AN8" i="9"/>
  <c r="AN3" i="9"/>
  <c r="AN29" i="9"/>
  <c r="AN45" i="9"/>
  <c r="AN14" i="9"/>
  <c r="AN38" i="9"/>
  <c r="AN54" i="9"/>
  <c r="AN50" i="9"/>
  <c r="AN23" i="9"/>
  <c r="AN31" i="9"/>
  <c r="AN2" i="9"/>
  <c r="AN53" i="9"/>
  <c r="AN30" i="9"/>
  <c r="AN46" i="9"/>
  <c r="AN15" i="9"/>
  <c r="AN42" i="9"/>
  <c r="AN20" i="9"/>
  <c r="AN32" i="9"/>
  <c r="AN25" i="9"/>
  <c r="AN57" i="9"/>
  <c r="AN19" i="9"/>
  <c r="AN4" i="9"/>
  <c r="AN34" i="9"/>
  <c r="AN11" i="9"/>
  <c r="AN12" i="9"/>
  <c r="AN18" i="9"/>
  <c r="AN47" i="9"/>
  <c r="AN40" i="9"/>
  <c r="AN48" i="9"/>
  <c r="AN56" i="9"/>
  <c r="AN9" i="9"/>
  <c r="AN17" i="9"/>
  <c r="AN41" i="9"/>
  <c r="AN27" i="9"/>
  <c r="AN24" i="9"/>
  <c r="AN28" i="9"/>
  <c r="J13" i="9"/>
  <c r="J14" i="9"/>
  <c r="J16" i="9"/>
  <c r="J12" i="9"/>
  <c r="J15" i="9"/>
  <c r="J11" i="9"/>
  <c r="J21" i="9"/>
  <c r="J20" i="9"/>
  <c r="J17" i="9"/>
  <c r="J18" i="9"/>
  <c r="J19" i="9"/>
  <c r="J3" i="9"/>
  <c r="J4" i="9"/>
  <c r="J5" i="9"/>
  <c r="J6" i="9"/>
  <c r="J8" i="9"/>
  <c r="J7" i="9"/>
  <c r="J9" i="9"/>
  <c r="AN5" i="11"/>
  <c r="A16" i="2"/>
  <c r="B16" i="2" s="1"/>
  <c r="W5" i="4"/>
  <c r="B33" i="2"/>
  <c r="AK9" i="3"/>
  <c r="AM9" i="3" s="1"/>
  <c r="AK7" i="3"/>
  <c r="AM7" i="3" s="1"/>
  <c r="O5" i="3"/>
  <c r="AQ7" i="4" l="1"/>
  <c r="AJ7" i="4" s="1"/>
  <c r="B4" i="4" s="1"/>
  <c r="AP9" i="3"/>
  <c r="AJ9" i="3" s="1"/>
  <c r="AP13" i="3"/>
  <c r="AJ13" i="3" s="1"/>
  <c r="A34" i="2"/>
  <c r="B34" i="2" s="1"/>
  <c r="AR5" i="11"/>
  <c r="R5" i="3"/>
  <c r="A17" i="2"/>
  <c r="Y5" i="4"/>
  <c r="A35" i="2" l="1"/>
  <c r="AV5" i="11"/>
  <c r="AA5" i="4"/>
  <c r="B17" i="2"/>
  <c r="U5" i="3"/>
  <c r="B35" i="2"/>
  <c r="A36" i="2" l="1"/>
  <c r="AZ5" i="11"/>
  <c r="AC5" i="4"/>
  <c r="A18" i="2"/>
  <c r="B36" i="2"/>
  <c r="AE5" i="4"/>
  <c r="A37" i="2" l="1"/>
  <c r="BD5" i="11"/>
  <c r="B18" i="2"/>
  <c r="X5" i="3"/>
  <c r="B37" i="2"/>
  <c r="BH5" i="11" s="1"/>
  <c r="AG5" i="4"/>
  <c r="A19" i="2" l="1"/>
  <c r="B19" i="2" l="1"/>
  <c r="AA5" i="3"/>
  <c r="A20" i="2" l="1"/>
  <c r="B20" i="2" s="1"/>
  <c r="AD5" i="3" l="1"/>
  <c r="J2" i="9" l="1"/>
  <c r="AO7" i="3" l="1"/>
  <c r="AP7" i="3" s="1"/>
  <c r="AJ7" i="3" s="1"/>
  <c r="AO11" i="3"/>
  <c r="AP11" i="3" s="1"/>
  <c r="AJ11" i="3" l="1"/>
  <c r="B4"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Tanaka Ndowa</author>
  </authors>
  <commentList>
    <comment ref="C1" authorId="0" shapeId="0" xr:uid="{77018D56-C920-4025-BB71-89DEBB3FABEF}">
      <text>
        <r>
          <rPr>
            <b/>
            <sz val="9"/>
            <color indexed="81"/>
            <rFont val="Tahoma"/>
            <family val="2"/>
          </rPr>
          <t>Tanaka Ndowa:</t>
        </r>
        <r>
          <rPr>
            <sz val="9"/>
            <color indexed="81"/>
            <rFont val="Tahoma"/>
            <family val="2"/>
          </rPr>
          <t xml:space="preserve">
List of grants with C19RM Funding only</t>
        </r>
      </text>
    </comment>
  </commentList>
</comments>
</file>

<file path=xl/sharedStrings.xml><?xml version="1.0" encoding="utf-8"?>
<sst xmlns="http://schemas.openxmlformats.org/spreadsheetml/2006/main" count="4552" uniqueCount="2002">
  <si>
    <t>Map (Formula)</t>
  </si>
  <si>
    <t>English</t>
  </si>
  <si>
    <t>French</t>
  </si>
  <si>
    <t>Spanish</t>
  </si>
  <si>
    <t>Instructions for filling the performance framework for Global Fund grants</t>
  </si>
  <si>
    <t>Instructions pour compléter le cadre de performance pour les subventions du Fonds mondial</t>
  </si>
  <si>
    <t>Instrucciones para llenar el marco de desempeño para las subvenciones del Fondo Mundial</t>
  </si>
  <si>
    <t>Introduction</t>
  </si>
  <si>
    <t>Introducción</t>
  </si>
  <si>
    <t>1.       These instructions are for all stakeholders involved in the development and review of C19RM performance frameworks, at funding request, and at grant revision stages of the grant lifecycle. It includes Country Coordinating Mechanisms (CCMs), Principal Recipients (PRs), other grant implementers, technical assistance providers, the Technical Review Panel, the Global Fund Secretariat and Local Fund Agents (LFAs).</t>
  </si>
  <si>
    <t>1.    Ces instructions sont destinées à toutes les parties prenantes impliquées dans le développement et la révision du cadre de performance relatif au C19RM, à la fois lors de la demande de financement ou lors de la révision des subventions. Cela inclut les instances de coordination nationale (CCM), les récipiendaires principaux (PR), d’autres responsables de la mise en œuvre des subventions, les fournisseurs d'assistance technique, le comité technique d’examen des propositions, le secrétariat du Fonds mondial et les agents locaux du Fonds mondial (LFA).</t>
  </si>
  <si>
    <t>1.      Estas instrucciones se destinan a todas las partes interesadas involucradas en el desarrollo y la revisión de los marcos de desempeño del Mecanismo de respuesta a la COVID-19 (C19RM), en las etapas del ciclo de vida de la subvención: solicitud de financiamiento, preparación de la subvención y revisión de la subvención. Incluye Mecanismos de Coordinación de País (MCP), Receptores Principales (RP), otros implementadores de subvenciones, proveedores de asistencia técnica, el Panel de Revisión Técnica, la Secretaría del Fondo Mundial y los Agentes Locales del Fondo (ALF).</t>
  </si>
  <si>
    <r>
      <t xml:space="preserve">2.       </t>
    </r>
    <r>
      <rPr>
        <sz val="11"/>
        <color rgb="FF212121"/>
        <rFont val="Arial"/>
        <family val="2"/>
      </rPr>
      <t xml:space="preserve">A performance framework is part of the Grant Agreement between the Global Fund and the country/Principal Recipient and defines the indicators and targets to be achieved over the grant period. </t>
    </r>
  </si>
  <si>
    <r>
      <t>2.</t>
    </r>
    <r>
      <rPr>
        <sz val="11"/>
        <color rgb="FF212121"/>
        <rFont val="Arial"/>
        <family val="2"/>
      </rPr>
      <t>    Le cadre de performance fait partie de l'accord de subvention entre le Fonds mondial et le pays / récipiendaire principal. Il définit les indicateurs et les objectifs à atteindre au cours de la période de subvention.</t>
    </r>
  </si>
  <si>
    <t>2.    Un marco de desempeño es parte del Acuerdo de Subvención entre el Fondo Mundial y el país/Receptor Principal y define los indicadores y metas que se deben lograr durante el período de la subvención.</t>
  </si>
  <si>
    <t xml:space="preserve">3.       The performance framework includes indicators with associated baselines, targets and timelines for reporting.  Indicators is are linked to specific interventions supported by the grant. The performance framework form provides a standardized list of indicators to select from. Refer to the revised C19RM Modular Framework for full list of indicators to be included in the performance framework. </t>
  </si>
  <si>
    <t xml:space="preserve">3.    Le cadre de performance inclut des indicateurs avec des valeurs de base, des cibles associées et un calendrier pour le rapportage. Les indicateurs sont liés à des interventions spécifiques appuyées par la subvention.  Le formulaire de cadre de performance fournit une liste standardisée d'indicateurs à sélectionner. Veuillez vous référer au Cadre Modulaire C19RM révisé pour la liste des indicateurs à inclure dans le cadre de performance. </t>
  </si>
  <si>
    <t xml:space="preserve">3.      El marco de desempeño incluye indicadores con líneas de base, metas y plazos asociados para la presentación de reportes. Los indicadores están vinculados a intervenciones específicas respaldadas por la subvención. La plantilla del marco de desempeño proporciona una lista estandarizada de indicadores para seleccionar. Consulte el Manual del Marco Modular del C19RM revisado para obtener una lista completa de estos indicadores.  </t>
  </si>
  <si>
    <t>The performance framework may include Work Plan Tracking Measures (WPTM), each with associated milestones and/or input/process measures for interventions that do not have suitable  indicators to measure progress.</t>
  </si>
  <si>
    <t>Le cadre de performance peut inclure des Mesures de Suivi du Plan de Travail (MSPT), chacune avec des repères et/ou des mesures d'intrants/processus pour les interventions qui n'ont pas d'indicateurs pour mesurer les progrès.</t>
  </si>
  <si>
    <t>El marco de desempeño puede incluir medidas de seguimiento del plan de trabajo (MSPT), cada una con hitos asociados y/o medidas de entrada/proceso para intervenciones que no tienen indicadores  adecuados para medir el progreso.</t>
  </si>
  <si>
    <t>General Guidance</t>
  </si>
  <si>
    <t xml:space="preserve">Orientation générale </t>
  </si>
  <si>
    <t>Orientación general</t>
  </si>
  <si>
    <t xml:space="preserve">4.       The excel form is compatible with MS Excel 2010 or later versions only. Some drop-down menus and formulae might not work in MS Excel 2007 or earlier versions. Hence, applicants/Principal Recipients with earlier MS versions are requested to upgrade to MS Excel 2010 or later versions before working on this file. </t>
  </si>
  <si>
    <t>4.      Le formulaire en format Excel est compatible avec MS 2010 ou des versions ultérieures uniquement. Certains menus déroulants et formules risquent de ne pas fonctionner dans MS Excel 2007 ou des versions antérieures. Par conséquent, les candidats/récipiendaires principaux ayant des versions MS antérieures sont invités à effectuer une mise à niveau vers MS 2010 ou des versions ultérieures avant de commencer à travailler sur ce fichier. 
Le formulaire de cadre de performance doit être sauvegardé sous le format xlsx. uniquement.</t>
  </si>
  <si>
    <t xml:space="preserve">4.     La plantilla de Excel es compatible solo con MS Excel 2010 o versiones posteriores. Es posible que algunos menús desplegables y fórmulas no funcionen en MS Excel 2007 o versiones anteriores. Por lo tanto, se solicita a los solicitantes/receptores principales con versiones anteriores de MS que actualicen a MS Excel 2010 o versiones posteriores antes de trabajar en este archivo.
</t>
  </si>
  <si>
    <t>The performance framework form should only be saved in the .xlsx file format.</t>
  </si>
  <si>
    <t>Le formulaire de cadre de performance doit être sauvegardé sous le format xlsx. uniquement.</t>
  </si>
  <si>
    <t>El formulario del marco de desempeño solo debe guardarse en formato de archivo .xlsx.</t>
  </si>
  <si>
    <t xml:space="preserve">Performance framework forms that were subject to tampering (e.g., where the password protection was broken, drop-down menus were overwritten by copying and pasting values, or structure of the form was changed by adding or deleting columns and/or rows, worksheets, etc.) will be rejected and users will be required to resubmit the information in a new form. </t>
  </si>
  <si>
    <r>
      <t xml:space="preserve">5.    Les cadres de performances susceptibles d’avoir été altérés (par exemple, lorsque la protection par mot de passe a été cassée, ou que les menus déroulants ont été remplacés en copiant et collant des valeurs, ou que la structure du formulaire a été modifiée en ajoutant ou en supprimant des colonnes et – ou des lignes, des feuilles de calculs, etc.) </t>
    </r>
    <r>
      <rPr>
        <b/>
        <sz val="11"/>
        <color rgb="FF000000"/>
        <rFont val="Arial"/>
        <family val="2"/>
      </rPr>
      <t>seront rejetés.</t>
    </r>
    <r>
      <rPr>
        <sz val="11"/>
        <color rgb="FF000000"/>
        <rFont val="Arial"/>
        <family val="2"/>
      </rPr>
      <t xml:space="preserve"> Les utilisateurs devront dans ce cas remplir les informations dans un nouveau formulaire. </t>
    </r>
  </si>
  <si>
    <t>5. Formularios del marco de desempeño que estaban sujetos a manipulación (p. ej., donde se rompió la protección de la contraseña, se sobrescribieron los menús desplegables al copiar y pegar valores, o se cambió la estructura del formulario al agregar o eliminar columnas y/o filas, hojas de trabajo, etc..) será rechazada y los usuarios deberán volver a enviar la información en un nuevo formulario.</t>
  </si>
  <si>
    <t xml:space="preserve">6.       The form includes conditional formatting in various cells, such as standardized dates (e.g., 01-March-2023) and number formats. </t>
  </si>
  <si>
    <t>6.    Le formulaire inclut un formatage conditionnel dans différentes cellules, tels que la date standardisée (par exemple, 01-March-2023) et des formats numériques.</t>
  </si>
  <si>
    <t>6.    La plantilla incluye formato condicional en varias celdas, como la fecha estandarizada (p. ej., 01 de marzo de 2023) y formatos numéricos.</t>
  </si>
  <si>
    <t xml:space="preserve">    a. Cells shaded in light blue color are pre-populated by the Global Fund.</t>
  </si>
  <si>
    <t xml:space="preserve">    a. Les champs de couleur bleu clair sont pré-remplis par le Fonds mondial.</t>
  </si>
  <si>
    <t xml:space="preserve">    a. Celdas sombreadas en color azul claro son rellenados previamente por el Fondo Mundial.</t>
  </si>
  <si>
    <t xml:space="preserve">    b. Numbers will round up to higher value.</t>
  </si>
  <si>
    <t xml:space="preserve">    b. Les nombres seront arrondis à la valeur supérieure.</t>
  </si>
  <si>
    <t xml:space="preserve">    b. Los números se redondearán al valor más alto.</t>
  </si>
  <si>
    <t xml:space="preserve">    c. Please do not change number format. The default settings in the form are as follows:
            o No decimals for numerators/denominators and 2 decimals for percentages.</t>
  </si>
  <si>
    <t xml:space="preserve">    c. Veuillez ne pas modifier le format des nombres. Les paramètres par défaut dans le formulaire sont les suivants :
               o Aucune décimale pour les numérateurs/dénominateurs et deux décimales pour les pourcentages.</t>
  </si>
  <si>
    <t xml:space="preserve">    c. Por favor, no cambie el formato del número. La configuración predeterminada en el formulario es la siguiente:
        o Indicadores: sin decimales para numeradores/denominadores y 2 decimales para porcentajes.</t>
  </si>
  <si>
    <r>
      <t>7.       Automated errors reporting fields have been adde</t>
    </r>
    <r>
      <rPr>
        <sz val="11"/>
        <rFont val="Arial"/>
        <family val="2"/>
      </rPr>
      <t xml:space="preserve">d to the </t>
    </r>
    <r>
      <rPr>
        <sz val="11"/>
        <color rgb="FF000000"/>
        <rFont val="Arial"/>
        <family val="2"/>
      </rPr>
      <t xml:space="preserve">Indicators sections. </t>
    </r>
  </si>
  <si>
    <t>7.    Des champs de rapport d'erreurs automatisés ont été ajoutés à la section A - Indicateurs.</t>
  </si>
  <si>
    <t>7.    Se agregaron campos de reportes de errores automatizados a las secciones Indicadores y Medidas de Seguimiento del Plan de Trabajo (MSPT).</t>
  </si>
  <si>
    <t xml:space="preserve">o   Data validation: these are the pop-ups that do not allow an invalid data entry. For example, typing text in a number field. </t>
  </si>
  <si>
    <t xml:space="preserve">                o  Validation des données : ce sont des messages d’erreur qui apparaissent lorsqu’une saisie de données invalide. Par exemple, taper du texte dans un champ numérique.</t>
  </si>
  <si>
    <t>o  Validación de datos: son las ventanas emergentes que no permiten la entrada de datos no válidos. Por ejemplo, escribir texto en un campo numérico.</t>
  </si>
  <si>
    <t xml:space="preserve">o   Error message: an error message highlighted in red will appear in the rightmost column when data is incorrectly entered. A total count of errors will appear at the top of the sheet, also highlighted in red. </t>
  </si>
  <si>
    <t xml:space="preserve">                o  Message d’erreur : un message d’erreur surligné en rouge apparaitra dans la colonne la plus à droite lorsque les données sont saisies de manière incorrecte. Un nombre d’erreur apparaitra en rouge également en haut de la feuille. </t>
  </si>
  <si>
    <t>o  Mensaje de error: aparecerá un mensaje de error resaltado en rojo en la columna más a la derecha cuando los datos se ingresen incorrectamente. Aparecerá un recuento total de errores en una celda en la parte superior de la hoja, igualmente resaltada en rojo.</t>
  </si>
  <si>
    <t>8.      The performance framework form is available in English, French and Spanish. The applicant selects the appropriate language from the dropdown menu on row 5 on the "Overview" tab. The selected language will be available in the "Overview - Section A" tab and "Indicators - Section B" tab. For the Work Plan Tracking Measures tab, the applicant should select "WPTM (Eng) - Section C" for English, and  "WPTM (FR.ESP) - Section C" tab for French or for Spanish.</t>
  </si>
  <si>
    <t>8.      Les formulaires de cadre de performance sont disponibles en anglais, français et espagnol. Le candidat sélectionne la langue appropriée dans le menu déroulant, ligne 5 en haut de la page "Overview". La langue sélectionnée sera disponible dans l'onglet "Aperçu" - Section A et l'onglet "Indicators" - Section B. Pour l'onglet WPTM- Section C  (Mesures de suivi du plan de travail), le candidat doit sélectionner l'onglet "WPTM (FR.ESP) - Section C" pour le français ou pour l'espagnol.</t>
  </si>
  <si>
    <t>8.     El formulario del marco de desempeño está disponible en inglés, francés y español. El solicitante selecciona el idioma apropiado del menú desplegable en la fila 5 en la pestaña "Descripción general". El idioma seleccionado estará disponible en la pestaña "Descripción general - Sección A" y en la pestaña "Indicadores - Sección B". Para la pestaña Medidas de seguimiento del plan de trabajo, el solicitante debe seleccionar "WPTM (Eng) - Sección C" para inglés y "WPTM (FR.ESP) - pestaña C" para francés o español.</t>
  </si>
  <si>
    <r>
      <t>9.     </t>
    </r>
    <r>
      <rPr>
        <b/>
        <sz val="11"/>
        <color theme="1"/>
        <rFont val="Calibri"/>
        <family val="2"/>
        <scheme val="minor"/>
      </rPr>
      <t>At the Funding Request stage</t>
    </r>
    <r>
      <rPr>
        <sz val="11"/>
        <color theme="1"/>
        <rFont val="Calibri"/>
        <family val="2"/>
        <scheme val="minor"/>
      </rPr>
      <t>: one performance framework is developed per applicant covering the full funding request for all relevant Principal Recipients.</t>
    </r>
  </si>
  <si>
    <t>9.      Au stade de la demande de financement : un formulaire de cadre de performance est développé par candidat et couvre la demande de financement complète pour tous les récipiendaires principaux concernés.</t>
  </si>
  <si>
    <r>
      <t xml:space="preserve">9.    </t>
    </r>
    <r>
      <rPr>
        <b/>
        <sz val="11"/>
        <color rgb="FF000000"/>
        <rFont val="Arial"/>
        <family val="2"/>
      </rPr>
      <t>En la etapa de solicitud de financiamiento</t>
    </r>
    <r>
      <rPr>
        <sz val="11"/>
        <color rgb="FF000000"/>
        <rFont val="Arial"/>
        <family val="2"/>
      </rPr>
      <t>: se desarrolla un marco de desempeño por solicitante que cubre la solicitud de financiamiento total para todos los Receptores Principales pertinente.</t>
    </r>
  </si>
  <si>
    <r>
      <t xml:space="preserve">11.   </t>
    </r>
    <r>
      <rPr>
        <b/>
        <sz val="11"/>
        <rFont val="Arial"/>
        <family val="2"/>
      </rPr>
      <t>At the Grant Revision stage</t>
    </r>
    <r>
      <rPr>
        <sz val="11"/>
        <rFont val="Arial"/>
        <family val="2"/>
      </rPr>
      <t>: separate performance frameworks are developped for each Principal Recipient.</t>
    </r>
  </si>
  <si>
    <r>
      <t>11.  </t>
    </r>
    <r>
      <rPr>
        <b/>
        <sz val="11"/>
        <rFont val="Arial"/>
        <family val="2"/>
      </rPr>
      <t>Au stade de révision de la subvention :</t>
    </r>
    <r>
      <rPr>
        <sz val="11"/>
        <rFont val="Arial"/>
        <family val="2"/>
      </rPr>
      <t xml:space="preserve"> des cadres de performance distincts sont élaborés pour chaque récipiendaire principal.</t>
    </r>
  </si>
  <si>
    <r>
      <t xml:space="preserve">11. </t>
    </r>
    <r>
      <rPr>
        <b/>
        <sz val="11"/>
        <rFont val="Arial"/>
        <family val="2"/>
      </rPr>
      <t>En la etapa de revisión de la subvención</t>
    </r>
    <r>
      <rPr>
        <sz val="11"/>
        <rFont val="Arial"/>
        <family val="2"/>
      </rPr>
      <t>: los marcos de desempeño separados son desarrollados para cada Receptor Principal.</t>
    </r>
  </si>
  <si>
    <t xml:space="preserve">12.   The instructions follow the structure of the performance framework form and are divided accordingly into the following sections: </t>
  </si>
  <si>
    <t>12.  Les instructions suivent la structure du formulaire de cadre de performance et sont divisées en sections suivantes :</t>
  </si>
  <si>
    <t>12.      Las instrucciones siguen la estructura del formulario del marco de desempeño y se dividen en las siguientes secciones:</t>
  </si>
  <si>
    <r>
      <t xml:space="preserve">Section A: </t>
    </r>
    <r>
      <rPr>
        <sz val="11"/>
        <color rgb="FF000000"/>
        <rFont val="Arial"/>
        <family val="2"/>
      </rPr>
      <t>Overview</t>
    </r>
  </si>
  <si>
    <r>
      <rPr>
        <b/>
        <sz val="11"/>
        <color rgb="FF000000"/>
        <rFont val="Arial"/>
        <family val="2"/>
      </rPr>
      <t>Section A :</t>
    </r>
    <r>
      <rPr>
        <sz val="11"/>
        <color rgb="FF000000"/>
        <rFont val="Arial"/>
        <family val="2"/>
      </rPr>
      <t xml:space="preserve"> Aperçu</t>
    </r>
  </si>
  <si>
    <r>
      <rPr>
        <b/>
        <sz val="11"/>
        <color theme="1"/>
        <rFont val="Calibri"/>
        <family val="2"/>
        <scheme val="minor"/>
      </rPr>
      <t>Sección A:</t>
    </r>
    <r>
      <rPr>
        <sz val="11"/>
        <color theme="1"/>
        <rFont val="Calibri"/>
        <family val="2"/>
        <scheme val="minor"/>
      </rPr>
      <t xml:space="preserve"> Descripción general</t>
    </r>
  </si>
  <si>
    <r>
      <t xml:space="preserve">Section B: </t>
    </r>
    <r>
      <rPr>
        <sz val="11"/>
        <rFont val="Arial"/>
        <family val="2"/>
      </rPr>
      <t>Indicators</t>
    </r>
  </si>
  <si>
    <r>
      <rPr>
        <b/>
        <sz val="11"/>
        <color rgb="FF000000"/>
        <rFont val="Arial"/>
        <family val="2"/>
      </rPr>
      <t>Section B :</t>
    </r>
    <r>
      <rPr>
        <sz val="11"/>
        <color rgb="FF000000"/>
        <rFont val="Arial"/>
        <family val="2"/>
      </rPr>
      <t xml:space="preserve"> Indicateurs </t>
    </r>
  </si>
  <si>
    <r>
      <rPr>
        <b/>
        <sz val="11"/>
        <color theme="1"/>
        <rFont val="Calibri"/>
        <family val="2"/>
        <scheme val="minor"/>
      </rPr>
      <t>Sección B:</t>
    </r>
    <r>
      <rPr>
        <sz val="11"/>
        <color theme="1"/>
        <rFont val="Calibri"/>
        <family val="2"/>
        <scheme val="minor"/>
      </rPr>
      <t xml:space="preserve"> Indicadores </t>
    </r>
  </si>
  <si>
    <r>
      <t xml:space="preserve">Section C: </t>
    </r>
    <r>
      <rPr>
        <sz val="11"/>
        <rFont val="Arial"/>
        <family val="2"/>
      </rPr>
      <t xml:space="preserve">WPTM (Eng) for English 
WPTM (FR.ESP) for French and Spanish </t>
    </r>
  </si>
  <si>
    <r>
      <rPr>
        <b/>
        <sz val="11"/>
        <color rgb="FF000000"/>
        <rFont val="Arial"/>
        <family val="2"/>
      </rPr>
      <t>Section C :</t>
    </r>
    <r>
      <rPr>
        <sz val="11"/>
        <color rgb="FF000000"/>
        <rFont val="Arial"/>
        <family val="2"/>
      </rPr>
      <t xml:space="preserve"> WPTM (Eng)  pour la version anglaise 
WPTM (FR.ESP) pour la version en français ou en espagnol </t>
    </r>
  </si>
  <si>
    <r>
      <rPr>
        <b/>
        <sz val="11"/>
        <rFont val="Calibri"/>
        <family val="2"/>
        <scheme val="minor"/>
      </rPr>
      <t xml:space="preserve">Sección C: </t>
    </r>
    <r>
      <rPr>
        <sz val="11"/>
        <rFont val="Calibri"/>
        <family val="2"/>
        <scheme val="minor"/>
      </rPr>
      <t>MSPT (FR.ESP) para la version en español</t>
    </r>
  </si>
  <si>
    <t xml:space="preserve">Overview- Section A </t>
  </si>
  <si>
    <t>Aperçu – Section A</t>
  </si>
  <si>
    <t>Descripción general - Sección A</t>
  </si>
  <si>
    <t>Language</t>
  </si>
  <si>
    <t>Select the appropriate language in the dropdown menu.</t>
  </si>
  <si>
    <t>Langue</t>
  </si>
  <si>
    <t>Veuillez sélectionner le français dans le menu déroulant.</t>
  </si>
  <si>
    <t>Idioma</t>
  </si>
  <si>
    <t>Seleccione el idioma apropiado del menú desplegable.</t>
  </si>
  <si>
    <t>Country/Geography</t>
  </si>
  <si>
    <t>This field is pre-populated by the Global Fund.</t>
  </si>
  <si>
    <t xml:space="preserve">Pays/Géographie </t>
  </si>
  <si>
    <t xml:space="preserve">Ce champ est pré-rempli par le Fonds mondial. </t>
  </si>
  <si>
    <t>País/Geografía</t>
  </si>
  <si>
    <t>Este campo está rellenado previamente por el Fondo Mundial.</t>
  </si>
  <si>
    <t>Reporting Frequency</t>
  </si>
  <si>
    <t xml:space="preserve">This field refers to the frequency with which results will be reported to the Global Fund during grant implementation- semi-annual or annual. </t>
  </si>
  <si>
    <t>Fréquence de la période de rapportage programmatique</t>
  </si>
  <si>
    <t xml:space="preserve">Ce champ indique la fréquence annuelle ou semi-annuelle à laquelle les résultats doivent être communiqués au Fonds mondial lors de la mise en œuvre de la subvention. </t>
  </si>
  <si>
    <t>Frecuencia de reportes</t>
  </si>
  <si>
    <t>Este campo se refiere a la frecuencia con la que se informarán los resultados al Fondo Mundial durante la implementación de la subvención: semestral o anual.</t>
  </si>
  <si>
    <t>Select ‘6’ or ‘12’ depending on the category of the country under the Global Fund differentiation framework.</t>
  </si>
  <si>
    <t>Sélectionnez « 6 » ou « 12 » en fonction de la catégorie du pays selon le cadre de différenciation du Fonds mondial.</t>
  </si>
  <si>
    <t xml:space="preserve">Seleccione '6' o '12' según la categoría del país en el marco de diferenciación del Fondo Mundial. </t>
  </si>
  <si>
    <t xml:space="preserve">      − Portfolios categorized as ‘Focused’ report on an annual basis. </t>
  </si>
  <si>
    <t>Les portefeuilles classés dans la catégorie « ciblés » rapportent annuellement.</t>
  </si>
  <si>
    <t xml:space="preserve">      −  Reporte anual de carteras categorizadas como 'Inversión focalizada'. </t>
  </si>
  <si>
    <t xml:space="preserve">      − Portfolios categorized as ‘Core’ or ‘High Impact’ are expected to report semi-annually.</t>
  </si>
  <si>
    <t xml:space="preserve">Les portefeuilles classés dans la catégorie « principaux » ou « à risque élevé » devraient présenter des rapports semestriels. </t>
  </si>
  <si>
    <t xml:space="preserve">      − Se espera que las carteras categorizadas como ''Inversión esencial' o 'de Alto Impacto' presenten reportes semestrales.</t>
  </si>
  <si>
    <t xml:space="preserve">The frequency of reporting on Workplan Tracking Measures can be quarterly, semi- annually or annually. </t>
  </si>
  <si>
    <t>La fréquence du rapportage des Mesures de Suivi du Plan de Travail peut être trimestrielle, semestrielle ou annuelle.</t>
  </si>
  <si>
    <t>La frecuencia de reporte de las Medidas de Seguimiento del Plan de Trabajo (MSPT) puede ser trimestral, semestral o anual.</t>
  </si>
  <si>
    <t>C19RM funding use date</t>
  </si>
  <si>
    <t>This field is pre-populated by the Global Fund and can be changed manually as agreed with the Global Fund Country Team/PHME Specialist.</t>
  </si>
  <si>
    <t>Date d'utilisation du financement C19RM</t>
  </si>
  <si>
    <t>Ce champ est pré-rempli par le Fonds mondial. Il peut etre ajusté manuellement en accord avec l'équipe pays du Fonds mondial / le spécialiste PHME.</t>
  </si>
  <si>
    <t>Fecha de utilización de financiamiento C19RM</t>
  </si>
  <si>
    <t>Este campo está rellenado previamente por el Fondo Mundial e puede modificarse en acuerdo con el Equipo de País del Fondo Mundial//especialista en PHME.</t>
  </si>
  <si>
    <t xml:space="preserve">Indicator Reporting Period </t>
  </si>
  <si>
    <t>This field is pre-populated based on the C19RM funding use date and selected Reporting Frequency.</t>
  </si>
  <si>
    <t>Périodes de rapportage</t>
  </si>
  <si>
    <t xml:space="preserve">Les périodes de rapportage sont pré-renseignées en fonction de la date d'utilisation du financement C19RM et de la fréquence de rapportage sélectionnée. </t>
  </si>
  <si>
    <t>Períodos de reportes</t>
  </si>
  <si>
    <t>Este campo se completa automáticamente en función de la fecha de utilización de financiamiento C19RM y la frecuencia de presentación de reportes seleccionada.</t>
  </si>
  <si>
    <r>
      <t>The applicant/Principal Recipient should ensure that the programmatic and financial reporting cycles are aligned with the Period Start date and Period End Date.</t>
    </r>
    <r>
      <rPr>
        <strike/>
        <sz val="11"/>
        <rFont val="Arial"/>
        <family val="2"/>
      </rPr>
      <t xml:space="preserve"> </t>
    </r>
  </si>
  <si>
    <t xml:space="preserve">Le candidat / Récipiendaire Principal doit s'assurer que les cycles de rapportage programmatiques et financiers sont alignés avec la date de début de la période et la date de fin de la période.  </t>
  </si>
  <si>
    <t xml:space="preserve">El solicitante/receptor principal debe asegurarse de que los ciclos de información programática y financiera estén alineados con la fecha de inicio del período y la fecha de finalización del período. </t>
  </si>
  <si>
    <t xml:space="preserve">Period Start Date </t>
  </si>
  <si>
    <r>
      <t> </t>
    </r>
    <r>
      <rPr>
        <sz val="11"/>
        <color rgb="FF000000"/>
        <rFont val="Arial"/>
        <family val="2"/>
      </rPr>
      <t>This field is pre-populated by the Global Fund.</t>
    </r>
  </si>
  <si>
    <t>Date de début de la période</t>
  </si>
  <si>
    <t>Ce champ est pré-rempli par le Fonds mondial.</t>
  </si>
  <si>
    <t>Fecha de inicio del período</t>
  </si>
  <si>
    <t xml:space="preserve"> Este campo está rellenado previamente por el Fondo Mundial.</t>
  </si>
  <si>
    <t xml:space="preserve">Period End Date </t>
  </si>
  <si>
    <t>This field is pre-populated by the Global Fund. The end date of the reporting period is usually 6 or 12 months after the start date of the reporting period depending on the agreed reporting frequency.</t>
  </si>
  <si>
    <t>Date de fin de la période</t>
  </si>
  <si>
    <t xml:space="preserve">Ce champ est pré-rempli par le Fonds mondial. La date de fin de la période de rapportage est généralement de 6 à 12 mois après la date de début de la période de rapportage, en fonction de la fréquence de rapportage convenue. </t>
  </si>
  <si>
    <t>Fecha de finalización del período</t>
  </si>
  <si>
    <t xml:space="preserve">Este campo está rellenado previamente por el Fondo Mundial. La fecha de finalización del período de presentación de reportes suele ser 6 o 12 meses después de la fecha de inicio del período de presentación de reportes, según la frecuencia de presentación de reportes acordada. </t>
  </si>
  <si>
    <t xml:space="preserve">WPTM Reporting Period </t>
  </si>
  <si>
    <t>This field is pre-populated based on the C19RM funding use date. The reporting frequency will be quarterly.</t>
  </si>
  <si>
    <t>Périodes de rapportage des MSPT</t>
  </si>
  <si>
    <t xml:space="preserve">Ce champ est pré-rempli en fonction de la date d'utilisation du financement C19RM. La fréquence de rapportage sera trimestrielle.  </t>
  </si>
  <si>
    <t>Períodos de reportes de MSPT</t>
  </si>
  <si>
    <t xml:space="preserve">Este campo se completa automáticamente en función de la fecha de utilización de financiamiento C19RM. La  la frecuencia de presentación de reportes sera trimestral. </t>
  </si>
  <si>
    <t xml:space="preserve">Objective Description </t>
  </si>
  <si>
    <r>
      <t>Include the program objectives in this section. Objectives should be specific and</t>
    </r>
    <r>
      <rPr>
        <strike/>
        <sz val="11"/>
        <rFont val="Arial"/>
        <family val="2"/>
      </rPr>
      <t xml:space="preserve"> </t>
    </r>
    <r>
      <rPr>
        <sz val="11"/>
        <rFont val="Arial"/>
        <family val="2"/>
      </rPr>
      <t xml:space="preserve">consistent with the objectives of the Funding Request. </t>
    </r>
  </si>
  <si>
    <t>Description des objectifs</t>
  </si>
  <si>
    <t xml:space="preserve">Inclure les objectifs du programme dans cette section. Ces objectifs doivent être alignés avec les objectifs de la demande de financement. </t>
  </si>
  <si>
    <t>Descripción de los objectivos</t>
  </si>
  <si>
    <t xml:space="preserve">Incluya los objetivos del programa en esta sección. Los objetivos deben ser específicos y consistentes con los objetivos de la solicitud de financiamiento. </t>
  </si>
  <si>
    <t>Indicateurs  - Section B</t>
  </si>
  <si>
    <t>Indicadores - Sección B</t>
  </si>
  <si>
    <t>Number of Errors</t>
  </si>
  <si>
    <t>This field is auto-populated, highlighting in red the total number of data entry errors in Section B of the form.</t>
  </si>
  <si>
    <t>Nombre d’erreurs</t>
  </si>
  <si>
    <t>Ce champ est rempli automatiquement ; il présente en rouge le nombre d’erreurs de saisie dans la section B.</t>
  </si>
  <si>
    <t>Número de errores</t>
  </si>
  <si>
    <t>Este campo se completa automáticamente resaltando en rojo el número total de errores de ingreso de datos en la Sección B del formulario.</t>
  </si>
  <si>
    <t>Intervention</t>
  </si>
  <si>
    <t>Select the relevant standard intervention from the drop-down list. DO NOT ADD INTERVENTION NAMES BY OVERWRITING THIS FIELD.</t>
  </si>
  <si>
    <t>Sélectionner, dans le menu déroulant, les interventions standards pertinentes. VEUILLEZ NE PAS AJOUTER D'AUTRES NOMS DE MODULES EN DEHORS DE CETTE LISTE.</t>
  </si>
  <si>
    <t>Intervención</t>
  </si>
  <si>
    <t>Seleccione los indicadores de cobertura relevantes del menú desplegable. NO AÑADA NOMBRES DE INTERVENCIÓN SOBREESCRIBIENDO ESTE CAMPO.</t>
  </si>
  <si>
    <t xml:space="preserve">Standard Indicator </t>
  </si>
  <si>
    <t xml:space="preserve">Select the relevant standard indicators from the drop-down list. </t>
  </si>
  <si>
    <t>Indicateur standard</t>
  </si>
  <si>
    <t xml:space="preserve">Sélectionnez les indicateurs pertinents dans le menu déroulant. </t>
  </si>
  <si>
    <t>Indicador estándar</t>
  </si>
  <si>
    <t>Seleccione los indicadores de cobertura relevantes del menú desplegable.</t>
  </si>
  <si>
    <t>Some interventions do not present indicators in the dropdown. In this case, and if relevant, add a workplan tracking measure in the "WPTM - Section C" tab.</t>
  </si>
  <si>
    <t xml:space="preserve">Certaines interventions ne présentent pas d'indicateur dans le menu déroulant. Dans ce cas, et si pertinent, veuillez utiliser une Mesure de Suivi du Plan de Travail. </t>
  </si>
  <si>
    <t>Algunas intervenciones no presentan indicadores en el menu deplegable. En este caso, si relevante, anada Medidas de Seguimiento del Plan de Trabajo (MSPT) en la pestaña "WPTM (FR.ESP) Sección C"</t>
  </si>
  <si>
    <t>Baseline #N</t>
  </si>
  <si>
    <t>Provide the baseline numerator (N) and denominator (D) values (as applicable) for each indicator. Text is not allowed in these fields.</t>
  </si>
  <si>
    <t>Valeur de référence #N</t>
  </si>
  <si>
    <t xml:space="preserve">Fournissez les valeurs de référence du numérateur et du dénominateur (si applicable) pour chaque indicateur. La saisie de texte n’est pas autorisée dans ces champs (seulement les valeurs numériques). </t>
  </si>
  <si>
    <t>Línea de base #N</t>
  </si>
  <si>
    <t>Incluya los valores de referencia del numerador (N) y el denominador (D) (según corresponda) para cada indicador. No se permite texto en estos campos.</t>
  </si>
  <si>
    <t>Baseline #D</t>
  </si>
  <si>
    <t>If no baseline data is available, this field should be left blank. An explanation should be provided in comments’ box (column AG) regarding the actions being taken/planned to collect the baselines, when the baseline is expected to be available, and when the performance framework will be updated.</t>
  </si>
  <si>
    <t>Valeur de référence #D</t>
  </si>
  <si>
    <t>Si la valeur de référence n’est pas disponible, ce champ doit être laissé en blanc. Une explication doit être fournie dans la section commentaires (colonne AG) sur quelles actions seront entreprises/planifiées pour collecter la valeur de référence, quand cette donnée sera disponible et quand le cadre de performance sera actualisé.</t>
  </si>
  <si>
    <t>Línea de base #D</t>
  </si>
  <si>
    <t>Si no hay datos disponibles de línea de base este campo debe dejarse en blanco. Se debe proporcionar una explicación en la columna de comentarios (columna AG) con respecto a las acciones que se están tomando/planificando para recopilar las líneas de base, cuándo se espera que la línea de base esté disponible y cuándo se actualizará el marco de desempeño.</t>
  </si>
  <si>
    <t xml:space="preserve">Baseline % </t>
  </si>
  <si>
    <t xml:space="preserve">This field will be automatically calculated in cases where baseline numerator (N) and denominator (D) values are inputted for the indicator. </t>
  </si>
  <si>
    <t>Valeur de référence %</t>
  </si>
  <si>
    <t>Ce champ sera automatiquement calculé lorsque des valeurs de référence de numérateur (N) et de dénominateur (D) sont saisies pour l'indicateur.</t>
  </si>
  <si>
    <t>Línea de base %</t>
  </si>
  <si>
    <t>Este campo se calculará automáticamente en los casos en que se ingresen los valores de referencia del numerador (N) y del denominador (D) para el indicador.</t>
  </si>
  <si>
    <t xml:space="preserve">Baseline Year </t>
  </si>
  <si>
    <t xml:space="preserve">Include the year of the baseline data. </t>
  </si>
  <si>
    <t>Année de la valeur de référence</t>
  </si>
  <si>
    <t xml:space="preserve">Inclure l'année des données de référence. </t>
  </si>
  <si>
    <t xml:space="preserve">Línea de base - Año </t>
  </si>
  <si>
    <t>Incluya el año de los datos de la línea de base.</t>
  </si>
  <si>
    <t>If no baseline value is available, this field should be left blank.</t>
  </si>
  <si>
    <t>Si aucune valeur de référence n'est disponible, ce champ doit rester vide.</t>
  </si>
  <si>
    <t>Si no hay una línea de base disponible, este campo debe dejarse en blanco.</t>
  </si>
  <si>
    <t>Baseline Source</t>
  </si>
  <si>
    <t xml:space="preserve">Include the data source for the baseline value. </t>
  </si>
  <si>
    <t>Source de la valeur de référence</t>
  </si>
  <si>
    <t xml:space="preserve">Inclure la source de donnée pour la valeur de référence. Il peut s'agir par exemple du nom du système de données (SIS par exemple) ou du nom d’une enquête / étude, du titre d'un rapport, etc. </t>
  </si>
  <si>
    <t xml:space="preserve">Línea de base - Fuente </t>
  </si>
  <si>
    <t>Incluya la fuente de datos para el valor de línea de base.</t>
  </si>
  <si>
    <t>If the data source of the baseline is different from the data source that will be used to report on the indicator, this should be explained in the comments box (column AG).</t>
  </si>
  <si>
    <t xml:space="preserve">Si la source de donnée de la valeur de référence est différente de la source de donnée qui sera utilisée pour générer des rapports sur l'indicateur, cela doit être expliqué dans la section commentaires (colonne AG).  </t>
  </si>
  <si>
    <t>Si la fuente de datos de la línea de base es diferente de la fuente de datos que se utilizará para reportar sobre el indicador, esto debe explicarse en la columna de comentarios (columna AG).</t>
  </si>
  <si>
    <t>Include in Global Fund results</t>
  </si>
  <si>
    <t>This field is to be filled by the Global Fund Country Team/PHME specialist by selecting “Yes” or “No” from the drop-down menu. This is to avoid duplication of reported results in Global Fund annual results report, in the case of common indicators across Principal Recipients.</t>
  </si>
  <si>
    <t>Inclure dans les résultats du Fonds mondial</t>
  </si>
  <si>
    <t xml:space="preserve">Ce champ est renseigné par l'équipe pays du Fonds mondial / le spécialiste PHME en sélectionnant « Oui » ou « Non » dans le menu déroulant. Cela sert à éviter de dupliquer les résultats dans le rapport annuel du Fonds mondial, lorsque des indicateurs sont communs à plusieurs PRs. </t>
  </si>
  <si>
    <t>Incluir en los resultados del Fondo Mundial</t>
  </si>
  <si>
    <t xml:space="preserve">Este campo debe ser llenado por el Equipo de País del Fondo Mundial/especialista en PHME seleccionando "Sí" o "No" en el menú desplegable. Esto sirve para evitar la duplicación de los resultados compilados en el reporte anual de resultados del Fondo Mundial, en el caso de indicadores comunes a varios Recipientes Principales. </t>
  </si>
  <si>
    <t>Responsible PR</t>
  </si>
  <si>
    <t xml:space="preserve">At the Funding Request Stage: </t>
  </si>
  <si>
    <t>PR responsable</t>
  </si>
  <si>
    <r>
      <t>Au stade de la demande de financement :</t>
    </r>
    <r>
      <rPr>
        <sz val="11"/>
        <color theme="1"/>
        <rFont val="Arial"/>
        <family val="2"/>
      </rPr>
      <t xml:space="preserve"> </t>
    </r>
  </si>
  <si>
    <t>Receptor Principal responsable</t>
  </si>
  <si>
    <t>En la Etapa de Solicitud de Financiamiento:</t>
  </si>
  <si>
    <t>The applicant should include the name of the Principal Recipient who is responsible for reporting on these indicators. The name should be selected from the drop-down menu that is pre-populated.</t>
  </si>
  <si>
    <t>Le candidat doit inclure le nom du Récipiendaire Principal qui est responsable du rapportage de ces indicateurs. Le nom doit être sélectionné dans le menu déroulant qui est pré-rempli.</t>
  </si>
  <si>
    <t>El solicitante debe incluir el nombre del Receptor Principal responsable de estos indicadores. El nombre debe seleccionarse del menú desplegable que se completa previamente.</t>
  </si>
  <si>
    <t>At the Grant Revision Stage</t>
  </si>
  <si>
    <r>
      <t>Au stade de la révision des subventions</t>
    </r>
    <r>
      <rPr>
        <sz val="11"/>
        <rFont val="Arial"/>
        <family val="2"/>
      </rPr>
      <t xml:space="preserve"> </t>
    </r>
    <r>
      <rPr>
        <b/>
        <sz val="11"/>
        <rFont val="Arial"/>
        <family val="2"/>
      </rPr>
      <t>:</t>
    </r>
  </si>
  <si>
    <t>En la Etapa de Revisión de la Subvención:</t>
  </si>
  <si>
    <t xml:space="preserve">Separate performance framework forms for each selected Principal Recipient will be made available for grant revision. </t>
  </si>
  <si>
    <t xml:space="preserve">Des cadres de performance distincts pour chaque Récipiendaire Principal sélectionné seront disponibles pour la révision de la subvention. </t>
  </si>
  <si>
    <t xml:space="preserve">Se pondrán a disposición para la revisión de la subvención plantillas de marco de desempeño separadas para cada Receptor Principal seleccionado. </t>
  </si>
  <si>
    <t>The selected PR will be responsible for reporting on the indicators included in the C19RM performance framework.</t>
  </si>
  <si>
    <t>Le PR sélectionné sera responsable pour le rapportage des indicateurs inclus dans le cadre de performance relatif au C19RM.</t>
  </si>
  <si>
    <t>El RP seleccionado será responsable de reportar sobre los indicadores incluidos en el marco de desempeño del C19RM.</t>
  </si>
  <si>
    <t>Country/Scope of targets</t>
  </si>
  <si>
    <t xml:space="preserve">Country: </t>
  </si>
  <si>
    <t>Pays / Portée des cibles</t>
  </si>
  <si>
    <t>Pays :</t>
  </si>
  <si>
    <t>País/Alcance de las metas</t>
  </si>
  <si>
    <t xml:space="preserve">País: </t>
  </si>
  <si>
    <t>For single country applications/grants, select the name of the country from the drop-down list.</t>
  </si>
  <si>
    <t>Pour les applications par pays / subventions, sélectionnez le nom du pays dans le menu déroulant.</t>
  </si>
  <si>
    <t>Para solicitudes/subvenciones de un solo país, seleccione el nombre del país del menú desplegable.</t>
  </si>
  <si>
    <t>For regional applications/grants, the applicant/Principal Recipient must select the name of the country pertaining to each selected indicator.</t>
  </si>
  <si>
    <t xml:space="preserve">Pour les applications régionales / subventions, le candidat / Récipiendaire Principal doit sélectionner le nom du pays correspondant à chaque indicateur sélectionné. </t>
  </si>
  <si>
    <t>Para solicitudes/subvenciones regionales, el solicitante/receptor principal debe seleccionar el nombre del país correspondiente a cada indicador seleccionado.</t>
  </si>
  <si>
    <r>
      <t xml:space="preserve">For regional applications/grants, if an indicator covers two or more countries, the applicants/Principal Recipient should leave this field blank and specify the related countries/geographic area in the comments’ box (column </t>
    </r>
    <r>
      <rPr>
        <sz val="11"/>
        <color rgb="FFFF0000"/>
        <rFont val="Arial"/>
        <family val="2"/>
      </rPr>
      <t>AG</t>
    </r>
    <r>
      <rPr>
        <sz val="11"/>
        <color rgb="FF000000"/>
        <rFont val="Arial"/>
        <family val="2"/>
      </rPr>
      <t>).</t>
    </r>
  </si>
  <si>
    <t>Pour les applications régionales / subventions, si un indicateur couvre deux pays ou plus, les candidats / Récipiendaires Principaux doivent laisser ce champs vide. Ils devront mentionner les pays / zones géographiques concernés dans la colonne des commentaires (colonne AG).</t>
  </si>
  <si>
    <t>Para solicitudes/subvenciones regionales, si un indicador cubre dos o más países, los solicitantes/receptor principal deben dejar este campo en blanco y especificar los nombres de estos países/área geográfica en la caja de comentarios (columna AG).</t>
  </si>
  <si>
    <t xml:space="preserve">Scope of targets: </t>
  </si>
  <si>
    <t>Portée des cibles :</t>
  </si>
  <si>
    <t>Alcance de las metas:</t>
  </si>
  <si>
    <r>
      <t>In the second field below the country name, specify</t>
    </r>
    <r>
      <rPr>
        <sz val="11"/>
        <color rgb="FF000000"/>
        <rFont val="Arial"/>
        <family val="2"/>
      </rPr>
      <t xml:space="preserve"> the </t>
    </r>
    <r>
      <rPr>
        <b/>
        <sz val="11"/>
        <color rgb="FF000000"/>
        <rFont val="Arial"/>
        <family val="2"/>
      </rPr>
      <t>scope of targets</t>
    </r>
    <r>
      <rPr>
        <sz val="11"/>
        <color rgb="FF000000"/>
        <rFont val="Arial"/>
        <family val="2"/>
      </rPr>
      <t xml:space="preserve"> for each indicator using the drop-down menu. The options provided help to distinguish if the targets are:</t>
    </r>
  </si>
  <si>
    <t>Dans le champ en dessous du nom du pays, précisez la portée des cibles pour chacun des indicateurs en utilisant le menu déroulant. Les options proposées permettent de définir si la cible est :</t>
  </si>
  <si>
    <r>
      <t xml:space="preserve">En el segundo campo debajo del nombre del país, especifique el </t>
    </r>
    <r>
      <rPr>
        <b/>
        <sz val="11"/>
        <color rgb="FF000000"/>
        <rFont val="Arial"/>
        <family val="2"/>
      </rPr>
      <t xml:space="preserve">alcance de las metas </t>
    </r>
    <r>
      <rPr>
        <sz val="11"/>
        <color rgb="FF000000"/>
        <rFont val="Arial"/>
        <family val="2"/>
      </rPr>
      <t>para cada indicador usando el menú desplegable. Las opciones proporcionadas ayudan a distinguir si los objetivos son:</t>
    </r>
  </si>
  <si>
    <t xml:space="preserve">−     Geographically National (i.e., refer to the whole country and represent 100% of the national program target); </t>
  </si>
  <si>
    <t xml:space="preserve">-    Géographiquement nationale, c'est-à-dire qu’elle se réfère à l'ensemble du pays et représente 100% de la cible du programme national ; </t>
  </si>
  <si>
    <t>−   Geográficamente Nacional, es decir, referirse a todo el país y representar el 100% de la meta del programa nacional;</t>
  </si>
  <si>
    <r>
      <t xml:space="preserve">−     Geographically Subnational, 100% of national program target (i.e., refer to some geographic areas only but reflect 100% of the national program target). </t>
    </r>
    <r>
      <rPr>
        <u/>
        <sz val="11"/>
        <color rgb="FF000000"/>
        <rFont val="Arial"/>
        <family val="2"/>
      </rPr>
      <t>For example</t>
    </r>
    <r>
      <rPr>
        <sz val="11"/>
        <color rgb="FF000000"/>
        <rFont val="Arial"/>
        <family val="2"/>
      </rPr>
      <t>, in cases where the epidemic is concentrated in some specific areas of the country and the targets refer to all these areas;</t>
    </r>
  </si>
  <si>
    <r>
      <t xml:space="preserve">-   Géographiquement sous-nationale, 100% de la cible du programme national. C’est-à-dire qu’elle se réfère à certaines zones géographiques mais qu’elle reflète 100% de la cible du programme national. </t>
    </r>
    <r>
      <rPr>
        <u/>
        <sz val="11"/>
        <color theme="1"/>
        <rFont val="Arial"/>
        <family val="2"/>
      </rPr>
      <t>Par exemple</t>
    </r>
    <r>
      <rPr>
        <sz val="11"/>
        <color theme="1"/>
        <rFont val="Arial"/>
        <family val="2"/>
      </rPr>
      <t xml:space="preserve">, lorsqu’une épidémie est concentrée dans certaines zones du pays et que les cibles se réfèrent à toutes ces zones. </t>
    </r>
  </si>
  <si>
    <r>
      <t xml:space="preserve">−   Geográficamente Subnacional, 100% de la meta del programa nacional, es decir, se refiere a algunas áreas geográficas solamente, pero refleja el 100% de la meta del programa nacional. </t>
    </r>
    <r>
      <rPr>
        <u/>
        <sz val="11"/>
        <color rgb="FF000000"/>
        <rFont val="Arial"/>
        <family val="2"/>
      </rPr>
      <t>Por ejemplo,</t>
    </r>
    <r>
      <rPr>
        <sz val="11"/>
        <color rgb="FF000000"/>
        <rFont val="Arial"/>
        <family val="2"/>
      </rPr>
      <t xml:space="preserve"> en los casos en que la epidemia se concentre en algunas áreas específicas del país y las metas se refieran a todas estas áreas;</t>
    </r>
  </si>
  <si>
    <r>
      <t xml:space="preserve">−     Geographic Subnational, less than 100% national program target (i.e., refer to some geographic areas only and reflect less than 100% of national program target). </t>
    </r>
    <r>
      <rPr>
        <u/>
        <sz val="11"/>
        <color rgb="FF000000"/>
        <rFont val="Arial"/>
        <family val="2"/>
      </rPr>
      <t>For example</t>
    </r>
    <r>
      <rPr>
        <sz val="11"/>
        <color rgb="FF000000"/>
        <rFont val="Arial"/>
        <family val="2"/>
      </rPr>
      <t>, in cases where targets are from some specific areas supported by the Global Fund grant/Principal Recipients and do not cover other affected geographic areas.</t>
    </r>
  </si>
  <si>
    <r>
      <t xml:space="preserve">-   Géographiquement sous-nationale, moins de 100% de la cible du programme national. C’est-à-dire que cela ne se réfère qu’à certaines zones géographiques et que cela représente moins de 100% de la cible du programme national. </t>
    </r>
    <r>
      <rPr>
        <u/>
        <sz val="11"/>
        <color theme="1"/>
        <rFont val="Arial"/>
        <family val="2"/>
      </rPr>
      <t>Par exemple</t>
    </r>
    <r>
      <rPr>
        <sz val="11"/>
        <color theme="1"/>
        <rFont val="Arial"/>
        <family val="2"/>
      </rPr>
      <t>, lorsque les cibles proviennent de certaines zones spécifiques soutenues par la subvention du Fonds mondial / les Récipiendaires Principaux et ne couvrent pas d'autres zones géographiques affectées.</t>
    </r>
  </si>
  <si>
    <r>
      <t xml:space="preserve">−   Geográficamente Subnacional, menos del 100 % de la meta del programa nacional, es decir, se refiere a algunas áreas geográficas solamente y refleja menos del 100 % de la meta del programa nacional. </t>
    </r>
    <r>
      <rPr>
        <u/>
        <sz val="11"/>
        <color rgb="FF000000"/>
        <rFont val="Arial"/>
        <family val="2"/>
      </rPr>
      <t>Por ejemplo,</t>
    </r>
    <r>
      <rPr>
        <sz val="11"/>
        <color rgb="FF000000"/>
        <rFont val="Arial"/>
        <family val="2"/>
      </rPr>
      <t xml:space="preserve"> en los casos en que los objetivos sean de algunas áreas específicas apoyadas por la subvención del Fondo Mundial/Receptores Principales y no cubran otras áreas geográficas afectadas.</t>
    </r>
  </si>
  <si>
    <t>If targets are Subnational, specify the coverage area in the comments box (column AG) for the indicator i.e., the number of provinces or districts and where relevant the name of the areas.</t>
  </si>
  <si>
    <t xml:space="preserve">Si les cibles sont sous-nationales, veuillez spécifier la zone de couverture dans les commentaires pour l'indicateur (colonne AG). C‘est-à-dire le nombre provinces ou districts et le nom de ces zones (si pertinent). </t>
  </si>
  <si>
    <t>Si las metas son Subnacionales, especifique el área de cobertura en la columna de comentarios (columna AG) para el indicador, es decir, el número de provincias o distritos y, en su caso, el nombre de las áreas.</t>
  </si>
  <si>
    <t>Cumulation type</t>
  </si>
  <si>
    <r>
      <t xml:space="preserve">This field is applicable for indicators that are reported </t>
    </r>
    <r>
      <rPr>
        <b/>
        <sz val="11"/>
        <color rgb="FF000000"/>
        <rFont val="Arial"/>
        <family val="2"/>
      </rPr>
      <t>6-monthly</t>
    </r>
    <r>
      <rPr>
        <sz val="11"/>
        <color rgb="FF000000"/>
        <rFont val="Arial"/>
        <family val="2"/>
      </rPr>
      <t>. Under this field, indicate how the targets are set over the reporting periods by selecting relevant cumulation categories from the drop-down lists. These categories will be used by the Global Fund to generate the overall performance over the reporting periods within a year. The dropdown menu provides the following three options:</t>
    </r>
  </si>
  <si>
    <t>Type de cumulation</t>
  </si>
  <si>
    <r>
      <t>Ce champ ne s’applique qu’aux indicateurs rapportés semestriellement. Sous ce champ, indiquez comment les cibles sont définies pour les périodes de rapportage en sélectionnant les catégories de cumul pertinentes dans les listes déroulantes. Le Fonds mondial utilisera ces catégories pour calculer la performance globale des périodes de rapportage au cours d’une année. Le menu déroulant propose les trois options suivantes :</t>
    </r>
    <r>
      <rPr>
        <b/>
        <sz val="11"/>
        <color theme="1"/>
        <rFont val="Arial"/>
        <family val="2"/>
      </rPr>
      <t xml:space="preserve"> </t>
    </r>
  </si>
  <si>
    <t>Tipo de acumulación</t>
  </si>
  <si>
    <r>
      <t xml:space="preserve">Este campo es aplicable para los indicadores que se reportan </t>
    </r>
    <r>
      <rPr>
        <b/>
        <sz val="11"/>
        <color rgb="FF000000"/>
        <rFont val="Arial"/>
        <family val="2"/>
      </rPr>
      <t>semestralmente.</t>
    </r>
    <r>
      <rPr>
        <sz val="11"/>
        <color rgb="FF000000"/>
        <rFont val="Arial"/>
        <family val="2"/>
      </rPr>
      <t xml:space="preserve"> En este campo, indique cómo se establecen las metas durante los períodos de reporte seleccionando categorías de acumulación relevantes de los menús desplegables. El Fondo Mundial utilizará estas categorías para generar el desempeño durante los períodos de reporte dentro de un año. El menú desplegable ofrece las siguientes tres opciones:</t>
    </r>
  </si>
  <si>
    <r>
      <t>Non-Cumulative</t>
    </r>
    <r>
      <rPr>
        <sz val="11"/>
        <color rgb="FF000000"/>
        <rFont val="Arial"/>
        <family val="2"/>
      </rPr>
      <t>: These reflect period specific targets (i.e., the value refers to what will be achieved in a reporting period irrespective of the targets in the previous periods). In such cases, the relevant periodic targets (numerators or numerators and denominators as applicable) will be added up to calculate annual indicator performance.</t>
    </r>
  </si>
  <si>
    <r>
      <rPr>
        <b/>
        <sz val="11"/>
        <color theme="1"/>
        <rFont val="Arial"/>
        <family val="2"/>
      </rPr>
      <t xml:space="preserve">Non cumulatif : </t>
    </r>
    <r>
      <rPr>
        <sz val="11"/>
        <color theme="1"/>
        <rFont val="Arial"/>
        <family val="2"/>
      </rPr>
      <t>Cela correspond aux cibles spécifiques à une période, c’est-à-dire que la valeur correspond à ce qui sera réalisé au cours d’une période considérée indépendamment des cibles des périodes précédentes. Dans ce cas, les cibles périodiques (numérateurs ou numérateurs et dénominateurs, le cas échéant) seront additionnées pour calculer la performance annuelle de l'indicateur.</t>
    </r>
  </si>
  <si>
    <r>
      <t>No acumulativo:</t>
    </r>
    <r>
      <rPr>
        <sz val="11"/>
        <color rgb="FF000000"/>
        <rFont val="Arial"/>
        <family val="2"/>
      </rPr>
      <t xml:space="preserve"> estos reflejan metas específicas del período, es decir, el valor se refiere a lo que se logrará en un período de reporte, independientemente de las metas en los períodos anteriores. En tales casos, las metas periódicas pertinentes (numeradores o numeradores y denominadores, según corresponda) se sumarán para calcular el desempeño anual del indicador.</t>
    </r>
  </si>
  <si>
    <r>
      <t>Non-Cumulative- Special</t>
    </r>
    <r>
      <rPr>
        <sz val="11"/>
        <color rgb="FF000000"/>
        <rFont val="Arial"/>
        <family val="2"/>
      </rPr>
      <t>: These also reflect period specific targets, same as the category above, except that in this case the denominators are the same over reporting periods (for example, size estimates for Key Populations). Relevant periodic targets (numerators) will be added up but not the denominator i.e., the denominator in the current reporting period will be used to calculate annual indicator performance.</t>
    </r>
  </si>
  <si>
    <r>
      <rPr>
        <b/>
        <sz val="11"/>
        <color theme="1"/>
        <rFont val="Arial"/>
        <family val="2"/>
      </rPr>
      <t xml:space="preserve">Non cumulatif - Spécial : </t>
    </r>
    <r>
      <rPr>
        <sz val="11"/>
        <color theme="1"/>
        <rFont val="Arial"/>
        <family val="2"/>
      </rPr>
      <t xml:space="preserve">Ceci reflète également les cibles par période, pareil à la catégorie ci-dessus, sauf que dans ce cas, les dénominateurs sont les mêmes pour les périodes de rapportage (par exemple, les estimations de taille pour les populations clés). Les cibles périodiques (numérateurs) seront additionnées, mais pas le dénominateur, c’est-à-dire que le dénominateur de la période de rapportage en cours sera utilisé pour calculer la performance annuelle de l’indicateur. </t>
    </r>
  </si>
  <si>
    <r>
      <t>No acumulativo-Especial:</t>
    </r>
    <r>
      <rPr>
        <sz val="11"/>
        <color rgb="FF000000"/>
        <rFont val="Arial"/>
        <family val="2"/>
      </rPr>
      <t xml:space="preserve"> Estos también reflejan metas específicas del período, igual que la categoría anterior, excepto que en este caso los denominadores son los mismos durante los períodos de reporte (por ejemplo, estimaciones de tamaño para las poblaciones clave). Se sumarán metas específicas pertinentes (numeradores), pero no el denominador, es decir, se utilizará el denominador en el período de reporte actual para calcular el desempeño anual del indicador.</t>
    </r>
  </si>
  <si>
    <r>
      <t>Non-Cumulative- Other</t>
    </r>
    <r>
      <rPr>
        <sz val="11"/>
        <color rgb="FF000000"/>
        <rFont val="Arial"/>
        <family val="2"/>
      </rPr>
      <t xml:space="preserve">: This is applied to the indicators that refer to people currently receiving services irrespective of the targets in previous periods. </t>
    </r>
  </si>
  <si>
    <r>
      <rPr>
        <b/>
        <sz val="11"/>
        <color theme="1"/>
        <rFont val="Arial"/>
        <family val="2"/>
      </rPr>
      <t xml:space="preserve">Non cumulatif - Autre : </t>
    </r>
    <r>
      <rPr>
        <sz val="11"/>
        <color theme="1"/>
        <rFont val="Arial"/>
        <family val="2"/>
      </rPr>
      <t xml:space="preserve">Ceci s'applique aux indicateurs se référant aux personnes recevant actuellement des services, quels que soient les cibles des périodes précédentes. </t>
    </r>
  </si>
  <si>
    <r>
      <t>No Acumulativo-Otro</t>
    </r>
    <r>
      <rPr>
        <sz val="11"/>
        <color rgb="FF000000"/>
        <rFont val="Arial"/>
        <family val="2"/>
      </rPr>
      <t>: Se aplica a los indicadores que se refieren a personas que actualmente reciben servicios independientemente de las metas en periodos anteriores</t>
    </r>
    <r>
      <rPr>
        <sz val="11"/>
        <color rgb="FFFF0000"/>
        <rFont val="Arial"/>
        <family val="2"/>
      </rPr>
      <t>.</t>
    </r>
    <r>
      <rPr>
        <sz val="11"/>
        <color rgb="FF000000"/>
        <rFont val="Arial"/>
        <family val="2"/>
      </rPr>
      <t xml:space="preserve"> En tales casos, las metas periódicas relevantes en el último período de reporte se utilizarán para calcular el desempeño anual del indicador.</t>
    </r>
  </si>
  <si>
    <r>
      <t xml:space="preserve">For indicators that are reported annually </t>
    </r>
    <r>
      <rPr>
        <b/>
        <sz val="11"/>
        <color rgb="FF000000"/>
        <rFont val="Arial"/>
        <family val="2"/>
      </rPr>
      <t>leave this field blank</t>
    </r>
    <r>
      <rPr>
        <sz val="11"/>
        <color rgb="FF000000"/>
        <rFont val="Arial"/>
        <family val="2"/>
      </rPr>
      <t>.</t>
    </r>
  </si>
  <si>
    <r>
      <t xml:space="preserve">Pour les indicateurs rapportés annuellement, </t>
    </r>
    <r>
      <rPr>
        <b/>
        <sz val="11"/>
        <color theme="1"/>
        <rFont val="Arial"/>
        <family val="2"/>
      </rPr>
      <t>laissez ce champ vide.</t>
    </r>
    <r>
      <rPr>
        <sz val="11"/>
        <color theme="1"/>
        <rFont val="Arial"/>
        <family val="2"/>
      </rPr>
      <t xml:space="preserve"> </t>
    </r>
  </si>
  <si>
    <r>
      <t xml:space="preserve">Para los indicadores que se reportan anualmente, </t>
    </r>
    <r>
      <rPr>
        <b/>
        <sz val="11"/>
        <color rgb="FF000000"/>
        <rFont val="Arial"/>
        <family val="2"/>
      </rPr>
      <t>deje este campo en blanco.</t>
    </r>
  </si>
  <si>
    <t>Target #N
Target #D</t>
  </si>
  <si>
    <t>All targets (N, D and %) fields are number fields and do not allow entering any alphanumeric characters or comments (e.g., &lt;, &gt; or TBD).</t>
  </si>
  <si>
    <t>Cible #N
Cible #D</t>
  </si>
  <si>
    <r>
      <t>Tous les champs des cibles (N, D et %) sont des champs numériques et ne permettent pas la saisie de caractères alphanumériques ni de commentaires (</t>
    </r>
    <r>
      <rPr>
        <u/>
        <sz val="11"/>
        <color theme="1"/>
        <rFont val="Arial"/>
        <family val="2"/>
      </rPr>
      <t>par exemple</t>
    </r>
    <r>
      <rPr>
        <sz val="11"/>
        <color theme="1"/>
        <rFont val="Arial"/>
        <family val="2"/>
      </rPr>
      <t>, &lt;,&gt; ou TBD).</t>
    </r>
  </si>
  <si>
    <t>Meta #N
Meta #D</t>
  </si>
  <si>
    <t>Todos los campos de la meta (N, D y %) son campos numéricos y no permiten ingresar ningún carácter alfanumérico o comentarios (por ejemplo, &lt;, &gt; o TBD).</t>
  </si>
  <si>
    <t xml:space="preserve">Error messages will pop-up if text is entered in these fields. </t>
  </si>
  <si>
    <t>Des messages d’erreurs apparaitront si du texte est saisi dans ces champs.</t>
  </si>
  <si>
    <t>Aparecerán mensajes de error en caso de que el usuario haya escrito texto en una celda que espera un número.</t>
  </si>
  <si>
    <t>Provide the target numerator (N) and denominator (D) values (as applicable) for each indicator for the reporting periods when the activity will be implemented. Applicants should refer to the indicator guidance sheets for information on data type.</t>
  </si>
  <si>
    <t xml:space="preserve">Indiquez les valeurs du numérateur et du dénominateur des cibles (si applicable) pour chaque indicateur pour les périodes de rapportage lors de lesquelles l’activité sera mise en œuvre. Les candidats doivent se référer à la guidance sur les indicateurs pour toute information sur le type de données. </t>
  </si>
  <si>
    <t>Proporcione los valores del numerador (N) y del denominador (D) de las metas (según corresponda) para cada indicador de cobertura para los periodos de reporte en los que la actividad será implementada. Los solicitantes deben consultar las hojas de orientación de los indicadores para obtener información sobre el formato previsto para las metas de cada indicador.</t>
  </si>
  <si>
    <t>Targets should be consistent with the funding request.</t>
  </si>
  <si>
    <t>Les cibles doivent être alignées avec la demande de financement.</t>
  </si>
  <si>
    <t>Los objetivos deben ser consistentes con la solicitud de financiamiento.</t>
  </si>
  <si>
    <t>Not all indicators need to be reported during each period. Include the targets as per the recommended reporting frequency.</t>
  </si>
  <si>
    <t xml:space="preserve">Chaque indicateur ne doit pas être rapporté à chaque période. Veuillez inclure les cibles selon la fréquence de rapportage recommandée. </t>
  </si>
  <si>
    <t>No es necesario reportar todos los indicadores durante cada período. Incluya las metas según la frecuencia de notificación recomendada.</t>
  </si>
  <si>
    <t>Target %</t>
  </si>
  <si>
    <t xml:space="preserve">This field will be automatically calculated in cases where target numerator (N) and denominator (D) values are inputted for the indicator. </t>
  </si>
  <si>
    <t xml:space="preserve">Cible % </t>
  </si>
  <si>
    <t>Ce champ sera automatiquement calculé dans les cas où des valeurs de numérateur (N) et de dénominateur (D) sont saisies pour l'indicateur.</t>
  </si>
  <si>
    <t>Meta %</t>
  </si>
  <si>
    <t>Este campo se calculará automáticamente en los casos en que se ingresen los valores del numerador (N) y del denominador (D) de la meta para el indicador.</t>
  </si>
  <si>
    <t>In cases where target numerator (N) and denominator (D) values are not required, % targets can be included manually.</t>
  </si>
  <si>
    <t>Lorsque les valeurs de numérateur (N) et de dénominateur (D) des cibles ne sont pas requises, les % cibles peuvent être inclus manuellement.</t>
  </si>
  <si>
    <t>En los casos en que no se requieran los valores del numerador (N) y el denominador (D) de la meta, las metas porcentuales se pueden incluir manualmente.</t>
  </si>
  <si>
    <t>For some indicators, even though % targets are set, the results will be required to be reported as numerator, denominator and percentage as per the Indicator Guidance Sheets.</t>
  </si>
  <si>
    <t xml:space="preserve">Pour certains indicateurs, même si des cibles en % sont définies, les résultats devront être rapportés en tant que numérateur, dénominateur et pourcentage tel que spécifié dans la guidance sur les indicateurs. </t>
  </si>
  <si>
    <t>Para algunos indicadores, aunque se establezcan metas porcentuales, se requerirá que los resultados se reporten como numerador, denominador y porcentaje según la hoja de orientación de Indicadores.</t>
  </si>
  <si>
    <t>Mark if target is "TBD"</t>
  </si>
  <si>
    <r>
      <t>Input “</t>
    </r>
    <r>
      <rPr>
        <b/>
        <sz val="11"/>
        <color rgb="FF000000"/>
        <rFont val="Arial"/>
        <family val="2"/>
      </rPr>
      <t>TBD</t>
    </r>
    <r>
      <rPr>
        <sz val="11"/>
        <color rgb="FF000000"/>
        <rFont val="Arial"/>
        <family val="2"/>
      </rPr>
      <t xml:space="preserve">” if the targets will be determined at a later stage (for example, in cases where accurate baseline data is not available, or survey results are awaited at the time of developing the performance framework and therefore it is not possible to set a target at the time of the submission of the performance framework). </t>
    </r>
  </si>
  <si>
    <t>Marquer si la cible est « TBD » (à
Déterminer)</t>
  </si>
  <si>
    <r>
      <t xml:space="preserve">Saisissez « </t>
    </r>
    <r>
      <rPr>
        <b/>
        <sz val="11"/>
        <color theme="1"/>
        <rFont val="Arial"/>
        <family val="2"/>
      </rPr>
      <t>TBD</t>
    </r>
    <r>
      <rPr>
        <sz val="11"/>
        <color theme="1"/>
        <rFont val="Arial"/>
        <family val="2"/>
      </rPr>
      <t xml:space="preserve"> » (à déterminer) si les cibles seront déterminées ultérieurement (par exemple, dans les cas où des valeurs de référence précises ne sont pas disponibles, ou si les résultats d’une enquête sont attendus au moment de l'élaboration du cadre de performance et qu'il est donc impossible de définir des cibles au moment de la soumission du cadre de performance).</t>
    </r>
  </si>
  <si>
    <t>Marque si la meta es "TBD"</t>
  </si>
  <si>
    <r>
      <t xml:space="preserve">Ingrese " </t>
    </r>
    <r>
      <rPr>
        <b/>
        <sz val="11"/>
        <color rgb="FF000000"/>
        <rFont val="Arial"/>
        <family val="2"/>
      </rPr>
      <t xml:space="preserve">TBD </t>
    </r>
    <r>
      <rPr>
        <sz val="11"/>
        <color rgb="FF000000"/>
        <rFont val="Arial"/>
        <family val="2"/>
      </rPr>
      <t>" si las metas se determinarán en una etapa posterior (por ejemplo, en los casos en que no se disponga de datos de línea de base precisos o cuando se esperen los resultados de la encuesta en el momento de desarrollar el marco de desempeño y, por lo tanto, no sea posible establecer una meta en el momento de la presentación del marco de desempeño).</t>
    </r>
  </si>
  <si>
    <t>If targets are to be determined, indicate in the comments’ box (column AG) the actions being taken/planned, when this information is expected to be available and when the C19RM performance framework will be updated.</t>
  </si>
  <si>
    <r>
      <t>Lorsque des cibles doivent être déterminées ultérieurement, une explication doit être fournie dans la section commentaires (colonne AG) sur quelles actions seront entreprises/planifiées pour collecter la valeur de référence, quand cette donnée sera disponible et quand le cadre de performance relatif au C19RM sera actualisé</t>
    </r>
    <r>
      <rPr>
        <b/>
        <sz val="11"/>
        <rFont val="Arial"/>
        <family val="2"/>
      </rPr>
      <t xml:space="preserve">. </t>
    </r>
  </si>
  <si>
    <t>En caso de que las metas no estén disponibles, indique en la columna de comentarios (columna AG) las acciones que se están tomando/planificando, cuándo se espera que esta información esté disponible  cuándo se actualizará el marco de desempeño del C19RM.</t>
  </si>
  <si>
    <t xml:space="preserve">Comments </t>
  </si>
  <si>
    <t xml:space="preserve">This column should be used to provide additional information related to the indicator and targets, such as: </t>
  </si>
  <si>
    <t>Commentaires</t>
  </si>
  <si>
    <t>Cette colonne devrait être utilisée pour fournir des informations supplémentaires sur l'indicateur et les cibles, telles que :</t>
  </si>
  <si>
    <t>Comentarios</t>
  </si>
  <si>
    <t>Esta columna debe utilizarse para proporcionar información adicional relacionada con el indicador y las metas, como por ejemplo:</t>
  </si>
  <si>
    <t>-    Summary of target assumptions, e.g., alignment with other country targets; links to other indicators, etc.</t>
  </si>
  <si>
    <t>-   Résumé de l’hypothèse de cibles, ex. alignement avec le cible nationale, liens avec d’autres indicateurs, etc.</t>
  </si>
  <si>
    <t>-    Supuestos de las metas, p.e., alineamiento con cualquier otra meta de país, con otros indicadores;</t>
  </si>
  <si>
    <t xml:space="preserve">-    Data sources, if they are different from baseline data sources; </t>
  </si>
  <si>
    <t>-   Sources de données, si elles diffèrent des sources des valeurs de référence ;</t>
  </si>
  <si>
    <t>-   Fuentes de datos, si son diferentes de las fuentes de datos de referencia;</t>
  </si>
  <si>
    <t xml:space="preserve">-    Target population, if this is not already indicated in the standard indicator definition; </t>
  </si>
  <si>
    <t xml:space="preserve">-   Population cible, si cela n’est pas déjà indiqué dans la définition standard de l’indicateur ; </t>
  </si>
  <si>
    <t xml:space="preserve">-   Población objetivo, si esto no está ya indicado en la definición estándar del indicador; </t>
  </si>
  <si>
    <r>
      <t xml:space="preserve">-    </t>
    </r>
    <r>
      <rPr>
        <sz val="11"/>
        <color theme="1"/>
        <rFont val="Arial"/>
        <family val="2"/>
      </rPr>
      <t xml:space="preserve">Description of geographic area if targets are sub-national; </t>
    </r>
  </si>
  <si>
    <t>-   Description de la zone géographique si les cibles sont infranationales ;</t>
  </si>
  <si>
    <t xml:space="preserve">-   Descripción del área geográfica si las metas son subnacionales;  </t>
  </si>
  <si>
    <t>-    In cases of unavailable baselines/targets, describe the actions being taken/planned to report on this information and when the C19RM performance framework will be updated.</t>
  </si>
  <si>
    <t>-   Dans le cas où des valeurs de référence et / ou de cibles ne sont pas disponibles, indiquez quelles actions sont entreprises / planifiées, quand cette information sera disponible et quand le cadre de performance relatif au C19RM sera mis à jour.</t>
  </si>
  <si>
    <t>-   En caso de que falten líneas de base y/u metas, indique cuándo estará disponible esta información y cuándo se actualizará el marco de desempeño del C19RM.</t>
  </si>
  <si>
    <t>Error message (if relevant)</t>
  </si>
  <si>
    <r>
      <t xml:space="preserve">Error messages for each indicator will appear in this field when data is incorrectly entered for one or more of the required fields. </t>
    </r>
    <r>
      <rPr>
        <sz val="11"/>
        <color theme="1"/>
        <rFont val="Arial"/>
        <family val="2"/>
      </rPr>
      <t xml:space="preserve">This field will be highlighted in red until errors in data entry are corrected. </t>
    </r>
    <r>
      <rPr>
        <sz val="11"/>
        <color rgb="FF000000"/>
        <rFont val="Arial"/>
        <family val="2"/>
      </rPr>
      <t>A total count of errors will appear at the top of the sheet.</t>
    </r>
  </si>
  <si>
    <t>Message d’erreurs (si applicable)</t>
  </si>
  <si>
    <t>Des messages d’erreur apparaitront dans ce champ lorsque des données incorrectes seront saisies dans la ligne de l’indicateur correspondant. Ce champ sera surligné en rouge tant que les erreurs de saisie ne seront pas corrigées. Le nombre total d’erreurs de saisie apparaitra aussi en haut à gauche de la page.</t>
  </si>
  <si>
    <t>Mensaje de error (si corresponde)</t>
  </si>
  <si>
    <t>Mensajes de error para cada indicador aparecerán en este campo cuando los datos se ingresen incorrectamente para uno o más de los campos requeridos. Este campo se resaltará en rojo hasta que se corrijan los errores en la entrada de datos. Aparecerá un recuento total de errores en una celda en la parte superior de la hoja, igualmente resaltada en rojo.</t>
  </si>
  <si>
    <t xml:space="preserve"> </t>
  </si>
  <si>
    <t xml:space="preserve">Traductions (EN) </t>
  </si>
  <si>
    <t>Ces colonnes labelisées (EN) sont utilisées pour la traduction de certains éléments en anglais. L’équipe pays du Fond mondial est chargée de la traduction.</t>
  </si>
  <si>
    <t xml:space="preserve">Traducciones (EN) </t>
  </si>
  <si>
    <t>Las columnas etiquetadas (EN) se utilizan para la traducción de ciertos elementos al inglés. El equipo de país del Fondo Mundial es responsable de la traducción.</t>
  </si>
  <si>
    <t>Mesures de Suivi du Plan de Travail (MSPT) – Section C</t>
  </si>
  <si>
    <t>Medidas de Seguimiento del Plan de Trabajo (MSPT) - Sección C</t>
  </si>
  <si>
    <t>This field is auto-populated, highlighting in red the total number of data entry errors in Section C of the form.</t>
  </si>
  <si>
    <t>Ce champ est rempli automatiquement; il présente en rouge le nombre d’erreurs de saisie dans la section C.</t>
  </si>
  <si>
    <t>Este campo se completa automáticamente resaltando en rojo el número total de errores de ingreso de datos en la Sección C del formulario.</t>
  </si>
  <si>
    <t>Select the intervention related to the WPTM from the drop-down menu.</t>
  </si>
  <si>
    <t xml:space="preserve">Sélectionnez l’intervention relative à la mesure de suivi dans le menu déroulant. </t>
  </si>
  <si>
    <t>Seleccione la intervención relativa a las medidas de seguimiento del plan de trabajo del menú desplegable.</t>
  </si>
  <si>
    <t>WPTM Category</t>
  </si>
  <si>
    <t>Select the WPTM category related to the intervention from the drop-down menu.</t>
  </si>
  <si>
    <t>Catégories de MSPT</t>
  </si>
  <si>
    <t xml:space="preserve">Sélectionnez la catégorie relative à l'intervention dans le menu déroulant. </t>
  </si>
  <si>
    <t>Categorías de MSPT</t>
  </si>
  <si>
    <t>Seleccione la categoría de MSPT relativa a la intervención del menú desplegable.</t>
  </si>
  <si>
    <t xml:space="preserve">Key Activity </t>
  </si>
  <si>
    <t>Include the key activity to be monitored against a defined set of milestones and targets.</t>
  </si>
  <si>
    <t>Activité clé</t>
  </si>
  <si>
    <t>Inclure l'activité clé à surveiller par rapport à un ensemble défini de repères et de cibles.</t>
  </si>
  <si>
    <t>Actividad clave</t>
  </si>
  <si>
    <r>
      <t>Incluya la actividad clave a ser monitoreada contra un conjunto definido de hitos y metas.</t>
    </r>
    <r>
      <rPr>
        <b/>
        <sz val="11"/>
        <color rgb="FF000000"/>
        <rFont val="Arial"/>
        <family val="2"/>
      </rPr>
      <t> </t>
    </r>
  </si>
  <si>
    <t xml:space="preserve">Responsible PR </t>
  </si>
  <si>
    <t xml:space="preserve">PR responsable </t>
  </si>
  <si>
    <t>Receptor Principal responsible</t>
  </si>
  <si>
    <t>En la etapa de Solicitud de Financiamiento:</t>
  </si>
  <si>
    <t>The applicant should include the name of the Principal Recipient who is responsible for reporting on the WPTM. The name should be selected from the drop-down menu that is pre-populated.</t>
  </si>
  <si>
    <t>El solicitante debe incluir el nombre del Receptor Principal que será responsable de implementar y reportar sobre estas actividades e hitos/metas al Fondo Mundial. Los nombres deben seleccionarse del menú desplegable que se completa previamente.</t>
  </si>
  <si>
    <r>
      <t>Au stade de la révision des subventions</t>
    </r>
    <r>
      <rPr>
        <sz val="11"/>
        <color theme="1"/>
        <rFont val="Arial"/>
        <family val="2"/>
      </rPr>
      <t xml:space="preserve"> </t>
    </r>
    <r>
      <rPr>
        <b/>
        <sz val="11"/>
        <color theme="1"/>
        <rFont val="Arial"/>
        <family val="2"/>
      </rPr>
      <t>:</t>
    </r>
  </si>
  <si>
    <t>En la etapa de Revisión de la Subvenciónn:</t>
  </si>
  <si>
    <t>Se pondrán a disposición para la revisión de la subvención plantillas de marco de desempeño separadas para cada Receptor Principal seleccionado.</t>
  </si>
  <si>
    <t xml:space="preserve">Country </t>
  </si>
  <si>
    <t>For single country applications/grants, include the name of the country.</t>
  </si>
  <si>
    <t xml:space="preserve">Pays </t>
  </si>
  <si>
    <t>País</t>
  </si>
  <si>
    <t>Para solicitudes/subvenciones de un solo país, incluya el nombre del país.</t>
  </si>
  <si>
    <t>For regional or multi-country applications/grants, the applicant/Principal Recipient select the name of the country pertaining to each selected activity.</t>
  </si>
  <si>
    <t xml:space="preserve">Pour les applications régionales /subventions, le candidat / Récipiendaire Principal doit sélectionner le nom du pays correspondant à chaque indicateur sélectionné. </t>
  </si>
  <si>
    <t>Para solicitudes/subvenciones regionales o de varios países, el solicitante/receptor principal debe especificar el nombre del país correspondiente a cada actividad seleccionada.</t>
  </si>
  <si>
    <r>
      <t xml:space="preserve">For regional or multi-country applications/grants, if an activity and related milestone/target covers two or more countries, the applicants/Principal Recipient should leave this field blank and specify the names of these countries/geographic area in the comments’ box (column </t>
    </r>
    <r>
      <rPr>
        <sz val="11"/>
        <color theme="9"/>
        <rFont val="Arial"/>
        <family val="2"/>
      </rPr>
      <t>AI</t>
    </r>
    <r>
      <rPr>
        <sz val="11"/>
        <color rgb="FF000000"/>
        <rFont val="Arial"/>
        <family val="2"/>
      </rPr>
      <t>).</t>
    </r>
  </si>
  <si>
    <r>
      <t>Pour les applications régionales/subventions, si un indicateur couvre deux pays ou plus, les candidats / Récipiendaires Principaux doivent laisser ce champs vide. Ils devront mentionner les pays / zones géographiques concernés dans la colonne des commentaires (colonne BL</t>
    </r>
    <r>
      <rPr>
        <sz val="11"/>
        <color rgb="FFFF0000"/>
        <rFont val="Arial"/>
        <family val="2"/>
      </rPr>
      <t>)</t>
    </r>
    <r>
      <rPr>
        <sz val="11"/>
        <color theme="1"/>
        <rFont val="Arial"/>
        <family val="2"/>
      </rPr>
      <t>.</t>
    </r>
  </si>
  <si>
    <r>
      <t>Para solicitudes/subvenciones regionales o de varios países, si una actividad y un hito/objetivo relacionado abarcan dos o más países, los solicitantes/receptor principal dejar este campo en blanco y especificar los nombres de estos países/área geográfica en la columna de comentarios (columna BL).</t>
    </r>
    <r>
      <rPr>
        <b/>
        <sz val="11"/>
        <color rgb="FF000000"/>
        <rFont val="Arial"/>
        <family val="2"/>
      </rPr>
      <t> </t>
    </r>
  </si>
  <si>
    <t xml:space="preserve">Milestones/Targets description </t>
  </si>
  <si>
    <t xml:space="preserve">Include relevant milestones to be achieved during the reporting periods when these are expected to be completed. </t>
  </si>
  <si>
    <t>Repère / Description de la cible</t>
  </si>
  <si>
    <t xml:space="preserve">Inclure les repères pertinents qui doivent être atteints durant la période de rapportage pendant laquelle ils doivent être complétés. </t>
  </si>
  <si>
    <t>Descripción de hitos/metas</t>
  </si>
  <si>
    <t>Incluya los hitos relevantes que se lograrán durante los períodos de reporte en que se espera que se completen.</t>
  </si>
  <si>
    <t>Milestone description should not exceed 4000 characters.</t>
  </si>
  <si>
    <t>La description du repère ne doit pas dépasser 4000 caractères.</t>
  </si>
  <si>
    <t>La descripción del hito no debe exceder los 4000 caracteres.</t>
  </si>
  <si>
    <t>Criterion for completion</t>
  </si>
  <si>
    <t xml:space="preserve">Specify the criterion when the milestone/target will be considered as “not started”, "started", "advanced" or "completed". </t>
  </si>
  <si>
    <t>Critère de réalisation</t>
  </si>
  <si>
    <t>Spécifiez le critère lorsque la mesure du plan de travail (MSPT), c’est-à-dire que le repère / cible sera considéré comme « non commencé », « commencé », «avancé» ou « terminé ».</t>
  </si>
  <si>
    <t>Criterio de finalización</t>
  </si>
  <si>
    <t>Especifique el criterio de cuando el hito/meta se considerará como "no iniciado", "iniciado", "avanzado" o "completado".</t>
  </si>
  <si>
    <t>Comments</t>
  </si>
  <si>
    <t>Provide any relevant information related to the activity and/or the targeted milestones.</t>
  </si>
  <si>
    <t xml:space="preserve">Commentaires </t>
  </si>
  <si>
    <t>Fournissez toute information pertinente liée à l'activité et / ou à la mesure de suivi du plan de travail (MSPT).</t>
  </si>
  <si>
    <t>Proporcione cualquier información relevante relacionada con las actividades y/o los hitos/metas.</t>
  </si>
  <si>
    <t>Traductions (EN)</t>
  </si>
  <si>
    <t>Performance Framework  - Overview</t>
  </si>
  <si>
    <t>Key to source date on Indicator tab</t>
  </si>
  <si>
    <t>Key to source date on WPTM tab</t>
  </si>
  <si>
    <t>Standard indicator ID</t>
  </si>
  <si>
    <t>Standard indicaor check</t>
  </si>
  <si>
    <t>Intervention on Ind check</t>
  </si>
  <si>
    <t>WPTM Category check</t>
  </si>
  <si>
    <t>Intervention check</t>
  </si>
  <si>
    <t>Intervention error message</t>
  </si>
  <si>
    <t>WPTM Category error message</t>
  </si>
  <si>
    <t>Standard category linked to Key activity</t>
  </si>
  <si>
    <t>Check on WPTM Category match</t>
  </si>
  <si>
    <t>Consolidation</t>
  </si>
  <si>
    <t>Grants</t>
  </si>
  <si>
    <t>Geography/Project</t>
  </si>
  <si>
    <t>Start Date</t>
  </si>
  <si>
    <t>End Date</t>
  </si>
  <si>
    <t>IP ID</t>
  </si>
  <si>
    <t>Intervention Eng</t>
  </si>
  <si>
    <t>Intervention template</t>
  </si>
  <si>
    <t>Indicator name</t>
  </si>
  <si>
    <t>Indicator Name (EN)</t>
  </si>
  <si>
    <t>Indicator Name (FR)</t>
  </si>
  <si>
    <t>Indicator Name (ES)</t>
  </si>
  <si>
    <t>Indicator ID</t>
  </si>
  <si>
    <t>Baseline Year list</t>
  </si>
  <si>
    <t>Scope of Targets</t>
  </si>
  <si>
    <t>cumulative type</t>
  </si>
  <si>
    <t>Mark if TBD</t>
  </si>
  <si>
    <t>Date format</t>
  </si>
  <si>
    <t>Intervention name</t>
  </si>
  <si>
    <t>Intervention Name (EN)</t>
  </si>
  <si>
    <t>Intervention Name (FR)</t>
  </si>
  <si>
    <t>Intervention Name (ES)</t>
  </si>
  <si>
    <t>Intervention ID</t>
  </si>
  <si>
    <t>Coding Category name</t>
  </si>
  <si>
    <t>Coding Category Name (EN)</t>
  </si>
  <si>
    <t>Coding Category Name (FR)</t>
  </si>
  <si>
    <t>Coding Category Name (ES)</t>
  </si>
  <si>
    <t>Coding Category ID</t>
  </si>
  <si>
    <t>Standard WPTM name</t>
  </si>
  <si>
    <t>Related Codign Category (template language)</t>
  </si>
  <si>
    <t>Related Coding Category</t>
  </si>
  <si>
    <t>Standard WPTM EN</t>
  </si>
  <si>
    <t>Standard WPTM FR</t>
  </si>
  <si>
    <t>Standard WPTM ES</t>
  </si>
  <si>
    <t>Grant</t>
  </si>
  <si>
    <t>Country name</t>
  </si>
  <si>
    <t>Country/Group of Country</t>
  </si>
  <si>
    <t>PRs</t>
  </si>
  <si>
    <t>Intervention Ind Eng</t>
  </si>
  <si>
    <t>Intervention Ind FR</t>
  </si>
  <si>
    <t>Intervention Ind ES</t>
  </si>
  <si>
    <t>AFG-Z-UNDP</t>
  </si>
  <si>
    <t>Afghanistan</t>
  </si>
  <si>
    <t>IP-8546</t>
  </si>
  <si>
    <t>Surveillance Systems</t>
  </si>
  <si>
    <t>M&amp;E-4.1 Percentage of service delivery reports from community health units integrated/interoperable with the national HMIS</t>
  </si>
  <si>
    <t>M&amp;E-4.1 Pourcentage de rapports de prestation de services d’unités communautaires intégrées/interopérables avec le système national de gestion de l’information sanitaire</t>
  </si>
  <si>
    <t>M&amp;E-4.1 Porcentaje de informes sobre la prestación de servicios de unidades de salud comunitarias integradas e interoperables con el SIGS nacional</t>
  </si>
  <si>
    <t>ID1</t>
  </si>
  <si>
    <t>Geographic National, 100% of national program target</t>
  </si>
  <si>
    <t>Non cumulative</t>
  </si>
  <si>
    <t>TBD</t>
  </si>
  <si>
    <t>COVID-19 CSS: Community-based organizations institutional capacity building</t>
  </si>
  <si>
    <t>COVID-19 RSC : renforcement des capacités institutionnelles des organisations a base communautaire</t>
  </si>
  <si>
    <t>FSC para la COVID-19: Creación de la capacidad institucional de las organizaciones comunitarias</t>
  </si>
  <si>
    <t>a1O3p000003UpV5EAK</t>
  </si>
  <si>
    <t>Recruitment and Hiring</t>
  </si>
  <si>
    <t>Recruitement et embauche</t>
  </si>
  <si>
    <t>Reclutamiento y Contratación</t>
  </si>
  <si>
    <t>Number of CHW hired from GF investments</t>
  </si>
  <si>
    <t>Nombre d’agentes et agents de santé communautaires recrutés grâce aux investissements du Fonds mondial</t>
  </si>
  <si>
    <t>Número de trabajadores de salud comunitarios contratados mediante inversiones del Fondo Mundial</t>
  </si>
  <si>
    <t>Ministry of Public Health of the Islamic Republic of Afghanistan</t>
  </si>
  <si>
    <t>Systèmes de surveillance</t>
  </si>
  <si>
    <t>Sistemas de vigilancia</t>
  </si>
  <si>
    <t>ALB-C-MOH</t>
  </si>
  <si>
    <t>Albania</t>
  </si>
  <si>
    <t>IP-6374</t>
  </si>
  <si>
    <t>M&amp;E-5.1 Percentage of reporting units which digitally enter and submit data at the reporting unit level using the electronic information system</t>
  </si>
  <si>
    <t>M&amp;E-5.1 Pourcentage d’unités déclarantes qui saisissent et transmettent de manière numérique des données à leur niveau à l’aide du système d’information électronique.</t>
  </si>
  <si>
    <t>M&amp;E-5.1 Porcentaje de unidades que presentan informes y que registran datos digitalmente y los envían al nivel de la unidad de presentación de informes utilizando el sistema de información electrónico</t>
  </si>
  <si>
    <t>ID2</t>
  </si>
  <si>
    <t>Geographic Subnational, 100% of national program target</t>
  </si>
  <si>
    <t>Non cumulative – other</t>
  </si>
  <si>
    <t>Gender-based violence prevention and post violence care (COVID-19)</t>
  </si>
  <si>
    <t>Prévention de la violence fondée sur le genre et prise en charge des victimes de violence</t>
  </si>
  <si>
    <t>Prevención de la violencia de género y atención tras episodios de violencia</t>
  </si>
  <si>
    <t>a1O3p000003UpW3EAK</t>
  </si>
  <si>
    <t>Systems Development</t>
  </si>
  <si>
    <t>Développement de systèmes</t>
  </si>
  <si>
    <t>Desarrollo de Sistemas</t>
  </si>
  <si>
    <t>Number of technical staff hired from GF investments</t>
  </si>
  <si>
    <t>Nombre de membres du personnel technique recrutés grâce aux investissements du Fonds mondial</t>
  </si>
  <si>
    <t>Número de empleados técnicos contratados mediante inversiones del Fondo Mundial</t>
  </si>
  <si>
    <t>AGO-Z-UNDP</t>
  </si>
  <si>
    <t>Angola</t>
  </si>
  <si>
    <t>United Nations Development Programme</t>
  </si>
  <si>
    <t>Laboratory systems</t>
  </si>
  <si>
    <t>Systèmes de laboratoire</t>
  </si>
  <si>
    <t>Sistemas de laboratorio</t>
  </si>
  <si>
    <t>IP-7849</t>
  </si>
  <si>
    <t>RSSH/PP M&amp;E-9 Percentage of districts reporting events (per national guidelines)</t>
  </si>
  <si>
    <t>RSSH/PP M&amp;E-9 Pourcentage de districts signalant des événements (conformément aux directives nationales)</t>
  </si>
  <si>
    <t>RSSH/PP M&amp;E-9 Porcentaje de distritos que informan eventos (según las pautas nacionales)</t>
  </si>
  <si>
    <t>ID3</t>
  </si>
  <si>
    <t>Geographic Subnational, less than 100% national program target</t>
  </si>
  <si>
    <t>Non cumulative - special</t>
  </si>
  <si>
    <t>COVID-19 CSS: Community-led monitoring</t>
  </si>
  <si>
    <t>COVID-19 RSC (renforcement des systemes communautaires) : suivi communautaire</t>
  </si>
  <si>
    <t>FSC para la COVID-19: Seguimiento dirigido por la comunidad</t>
  </si>
  <si>
    <t>a1O3p000003UpW4EAK</t>
  </si>
  <si>
    <t>Strategy and planning</t>
  </si>
  <si>
    <t xml:space="preserve">Stratégie et planification </t>
  </si>
  <si>
    <t>Estrategia y planificación</t>
  </si>
  <si>
    <t>Routine event based surveillance reports developed and disseminated</t>
  </si>
  <si>
    <t>Élaboration et diffusion de rapports de surveillance de routine fondés sur des évènements</t>
  </si>
  <si>
    <t>Informes de vigilancia rutinaria basada en eventos elaborados y difundidos</t>
  </si>
  <si>
    <t>Ministry of Health and Social Protection of the Republic of Albania</t>
  </si>
  <si>
    <t>ARM-C-MOH</t>
  </si>
  <si>
    <t>Armenia</t>
  </si>
  <si>
    <t>IP-8209</t>
  </si>
  <si>
    <t>RSSH/PP LAB-2 Percentage of molecular diagnostic analyzers achieving at least 85% functionality (ability to test samples) during the reporting period</t>
  </si>
  <si>
    <t>RSSH/PP LAB-2 Pourcentage d’analyseurs moléculaires de diagnostic atteignant une fonctionnalité d’au moins 85 % (capacité de tester des échantillons) au cours de la période de rapportage</t>
  </si>
  <si>
    <t>RSSH/PP LAB-2 Porcentaje de analizadores de diagnóstico molecular que logran una funcionalidad mínima del 85% (capacidad para realizar pruebas de muestras) durante el período de reporte</t>
  </si>
  <si>
    <t>ID4</t>
  </si>
  <si>
    <t>Country-level coordination and planning</t>
  </si>
  <si>
    <t>Coordination et planification au niveau du pays</t>
  </si>
  <si>
    <t>Coordinación y planificación nacionales</t>
  </si>
  <si>
    <t>a1O3p000003UpW7EAK</t>
  </si>
  <si>
    <t>Evaluations, assessments</t>
  </si>
  <si>
    <t>Evaluations</t>
  </si>
  <si>
    <t>Evaluaciones</t>
  </si>
  <si>
    <t>National eHealth or Digital Health Strategy and costed implementation plan developed</t>
  </si>
  <si>
    <t>Élaboration d’une stratégie nationale de cybersanté ou de santé numérique et d’un plan de mise en œuvre chiffré</t>
  </si>
  <si>
    <t>Estrategia nacional de salud digital o electrónica y plan de ejecución presupuestado elaborados</t>
  </si>
  <si>
    <t>Algeria</t>
  </si>
  <si>
    <t>Ministry of Health, Population and Hospital Reform of the People's Democratic Republic of Algeria</t>
  </si>
  <si>
    <t>Infection prevention and control and protection of the health workforce</t>
  </si>
  <si>
    <t>Prévention et contrôle des infections, et protection du personnel de santé</t>
  </si>
  <si>
    <t>Prevención y control de la infección y protección de los profesionales de salud</t>
  </si>
  <si>
    <t>AZE-C-MOH</t>
  </si>
  <si>
    <t>Azerbaijan</t>
  </si>
  <si>
    <t>IP-7073</t>
  </si>
  <si>
    <t>RSSH/PP LAB-4 Percentage of laboratories that have electronic test ordering and results return capability via a remote test order module of the LIMS</t>
  </si>
  <si>
    <t>RSSH/PP LAB-4 Pourcentage de laboratoires ayant la capacité de commander des tests et de renvoyer les résultats par un système électronique, qui est interopérable avec le système d’information de gestion en laboratoire</t>
  </si>
  <si>
    <t>RSSH/PP LAB-4 Porcentaje de laboratorios que cuentan con pedidos electrónicos de pruebas y capacidad de devolución de resultados mediante un módulo remoto del sistema de gestión de información de laboratorio diseñado para pedidos de pruebas</t>
  </si>
  <si>
    <t>ID5</t>
  </si>
  <si>
    <t>COVID-19 CSS: Community-led advocacy and research</t>
  </si>
  <si>
    <t>COVID-19 RSC : plaidoyer et recherche communautaires</t>
  </si>
  <si>
    <t>FSC para la COVID-19: Promoción e investigación dirigidas por la comunidad</t>
  </si>
  <si>
    <t>a1O3p000003UpW8EAK</t>
  </si>
  <si>
    <t>Meetings/ Consultation</t>
  </si>
  <si>
    <t xml:space="preserve">Réunions/Consultations </t>
  </si>
  <si>
    <t>Reuniones/ Consultaciones</t>
  </si>
  <si>
    <t xml:space="preserve">Program reviews/evaluations/surveys/studies conducted </t>
  </si>
  <si>
    <t xml:space="preserve">Examens / évaluations / enquêtes / études du programme </t>
  </si>
  <si>
    <t xml:space="preserve">Revisiones, evaluaciones, encuestas o estudios de programas realizados </t>
  </si>
  <si>
    <t>Ministry of Health of the Republic of Angola</t>
  </si>
  <si>
    <t>Case management, clinical operations and therapeutics</t>
  </si>
  <si>
    <t>Gestion des cas, opérations cliniques et traitements</t>
  </si>
  <si>
    <t>Gestión de casos, operaciones clínicas y tratamientos</t>
  </si>
  <si>
    <t>BGD-T-NTP</t>
  </si>
  <si>
    <t>Bangladesh</t>
  </si>
  <si>
    <t>IP-7128</t>
  </si>
  <si>
    <t>RSSH/PP LAB-6 Percentage of instruments covered by a service contract during the reporting period</t>
  </si>
  <si>
    <t>RSSH/PP LAB-6 Pourcentage d'instruments couverts par un contrat de service au cours de la période de rapportage</t>
  </si>
  <si>
    <t>RSSH/PP LAB-6 Porcentaje de instrumentos cubiertos por un contrato de servicios durante el período de reporte</t>
  </si>
  <si>
    <t>ID6</t>
  </si>
  <si>
    <t>Risk communication</t>
  </si>
  <si>
    <t>Communication des risques</t>
  </si>
  <si>
    <t>Comunicación de riesgos</t>
  </si>
  <si>
    <t>a1O3p000003UpWCEA0</t>
  </si>
  <si>
    <t>Training</t>
  </si>
  <si>
    <t>Formation</t>
  </si>
  <si>
    <t>Capacitación</t>
  </si>
  <si>
    <t>National Health Information Systems Strategy and costed implementation plan developed</t>
  </si>
  <si>
    <t>Élaboration d’une stratégie nationale sur les systèmes d’information sanitaires et d’un plan de mise en œuvre chiffré</t>
  </si>
  <si>
    <t>Estrategia de sistemas de información sanitaria nacionales y plan de ejecución presupuestado elaborados</t>
  </si>
  <si>
    <t>BDI-C-UNDP</t>
  </si>
  <si>
    <t>Burundi</t>
  </si>
  <si>
    <t>Health products and waste management systems</t>
  </si>
  <si>
    <t>Systèmes de gestion des produits de santé et des déchets</t>
  </si>
  <si>
    <t>Productos sanitarios y sistemas de gestión de residuos</t>
  </si>
  <si>
    <t>BGD-M-NMCP</t>
  </si>
  <si>
    <t>IP-7127</t>
  </si>
  <si>
    <t>RSSH/PP LAB-7 Number of health facilities which provide SARS-CoV-2 testing services (+ specify technology)</t>
  </si>
  <si>
    <t>RSSH/PP LAB-7 Nombre d'établissements de santé qui fournissent des services de dépistage du SRAS-CoV-2 (+ préciser la technologie)</t>
  </si>
  <si>
    <t>RSSH/PP LAB-7 Número de establecimientos de salud que brindan servicios de prueba de SARS-CoV-2 (+ especificar la tecnología)</t>
  </si>
  <si>
    <t>ID7</t>
  </si>
  <si>
    <t>Surveillance: Epidemiological investigation and contact tracing</t>
  </si>
  <si>
    <t>Surveillance - enquête épidémiologique et traçage des contacts</t>
  </si>
  <si>
    <t>Vigilancia: investigación epidemiológica y rastreo de contactos</t>
  </si>
  <si>
    <t>a1O3p000003UpWHEA0</t>
  </si>
  <si>
    <t>Policy/ Guidelines</t>
  </si>
  <si>
    <t>Politiques /Directives</t>
  </si>
  <si>
    <t>Políticas/Directrices</t>
  </si>
  <si>
    <t>Proportion of district quarterly or semi-annual review meetings conducted during the reporting period</t>
  </si>
  <si>
    <t>Proportion de réunions d’examen trimestrielles ou semestrielles de district tenues pendant la période de communication de l’information</t>
  </si>
  <si>
    <t>Proporción de reuniones de revisión de distrito trimestrales o semestrales realizadas durante el período de reporte</t>
  </si>
  <si>
    <t>BDI-M-UNDP</t>
  </si>
  <si>
    <t>World Vision International</t>
  </si>
  <si>
    <t>Belarus</t>
  </si>
  <si>
    <t>Benin</t>
  </si>
  <si>
    <t>BGD-H-SC</t>
  </si>
  <si>
    <t>IP-7773</t>
  </si>
  <si>
    <t>RSSH/PP M&amp;E-5 Percentage of labs which are able to return patient lab results electronically to the patient-level programmatic data system</t>
  </si>
  <si>
    <t>RSSH/PP M&amp;E-5 Pourcentage de laboratoires capables de renvoyer électroniquement les résultats de laboratoire des patients au système de données programmatiques au niveau des patients</t>
  </si>
  <si>
    <t>RSSH/PP M&amp;E-5 Porcentaje de laboratorios que tienen la capacidad de devolver de manera electrónica los resultados de laboratorio al sistema de datos programáticos a nivel del paciente</t>
  </si>
  <si>
    <t>ID8</t>
  </si>
  <si>
    <t>Surveillance systems</t>
  </si>
  <si>
    <t>a1O3p000003UpWMEA0</t>
  </si>
  <si>
    <t>Renovations</t>
  </si>
  <si>
    <t>Rénovations</t>
  </si>
  <si>
    <t>Renovaciones</t>
  </si>
  <si>
    <t>Development and dissemination of standard operating procedures (SOPs) for data use at national and sub-national levels</t>
  </si>
  <si>
    <t>Élaboration et diffusion de procédures opérationnelles normalisées pour l’utilisation des données aux niveaux national et infranational</t>
  </si>
  <si>
    <t>Elaboración y difusión de procedimientos operativos normalizados para la utilización de datos a nivel nacional y subnacional</t>
  </si>
  <si>
    <t>BDI-S-UGADS</t>
  </si>
  <si>
    <t>Mission East</t>
  </si>
  <si>
    <t>Belize</t>
  </si>
  <si>
    <t>Burkina Faso</t>
  </si>
  <si>
    <t>Mitigation for Malaria programs</t>
  </si>
  <si>
    <t>Mitigations pour les programmes de lutte contre le paludisme</t>
  </si>
  <si>
    <t>Medidas de mitigación para programas de malaria</t>
  </si>
  <si>
    <t>BGD-H-ICDDRB</t>
  </si>
  <si>
    <t>IP-7772</t>
  </si>
  <si>
    <t>CSS-2 Number of community organizations that received a predefined package of training</t>
  </si>
  <si>
    <t>CSS-2 Nombre d’organisations communautaires ayant reçu un programme de formation prédéfini</t>
  </si>
  <si>
    <t>CSS-2 Número de organizaciones comunitarias que recibieron un paquete formativo predefinido</t>
  </si>
  <si>
    <t>ID9</t>
  </si>
  <si>
    <t>COVID Diagnostics and testing</t>
  </si>
  <si>
    <t>Diagnostic et dépistage du COVID-19</t>
  </si>
  <si>
    <t>Diagnósticos y pruebas de COVID</t>
  </si>
  <si>
    <t>a1O3p000003UpWREA0</t>
  </si>
  <si>
    <t>Technical assistance/ support</t>
  </si>
  <si>
    <t xml:space="preserve">Assistance technique /appui </t>
  </si>
  <si>
    <t>Asistencia/apoyo técnicos</t>
  </si>
  <si>
    <t>Number of people trained</t>
  </si>
  <si>
    <t>Nombre de personnes formées</t>
  </si>
  <si>
    <t>Número de personas formadas</t>
  </si>
  <si>
    <t>BEN-H-PlanBen</t>
  </si>
  <si>
    <t>Ministry of Health of the Republic of Armenia</t>
  </si>
  <si>
    <t>BGD-H-NASP</t>
  </si>
  <si>
    <t>IP-7812</t>
  </si>
  <si>
    <r>
      <t xml:space="preserve">RSSH/PP IPC-1 Number of health facilities renovated to improve triage, isolation, bed spacing, patient flow, or ventilation that were supported by </t>
    </r>
    <r>
      <rPr>
        <sz val="11"/>
        <color rgb="FFFF0000"/>
        <rFont val="Calibri"/>
        <family val="2"/>
        <scheme val="minor"/>
      </rPr>
      <t>Global Fund</t>
    </r>
    <r>
      <rPr>
        <sz val="11"/>
        <color theme="1"/>
        <rFont val="Calibri"/>
        <family val="2"/>
        <scheme val="minor"/>
      </rPr>
      <t xml:space="preserve"> investments</t>
    </r>
  </si>
  <si>
    <r>
      <t xml:space="preserve">RSSH/PP IPC-1 Nombre d'établissements de santé rénovés pour améliorer le triage, l'isolement, l'espacement des lits, le flux des patients ou la ventilation qui ont été soutenus par les investissements du </t>
    </r>
    <r>
      <rPr>
        <sz val="11"/>
        <color rgb="FFFF0000"/>
        <rFont val="Calibri"/>
        <family val="2"/>
        <scheme val="minor"/>
      </rPr>
      <t>Fonds Mondial</t>
    </r>
  </si>
  <si>
    <t>RSSH/PP IPC-1 Número de establecimientos de salud renovados para mejorar la clasificación, el aislamiento, el espacio entre camas, el flujo de pacientes o la ventilación que fueron respaldados por inversiones del Fondo Mondial</t>
  </si>
  <si>
    <t>ID10</t>
  </si>
  <si>
    <t>a1O3p000003UpWWEA0</t>
  </si>
  <si>
    <t>Geocoded master facility list developed/updated</t>
  </si>
  <si>
    <t>Élaboration / mise à jour d’une liste géocodée des principaux établissements</t>
  </si>
  <si>
    <t>Lista maestra geocodificada de establecimientos de salud elaborada o actualizada</t>
  </si>
  <si>
    <t>BEN-H-PSLS</t>
  </si>
  <si>
    <t>Ministry of Health of the Republic of Azerbaijan</t>
  </si>
  <si>
    <t>Bhutan</t>
  </si>
  <si>
    <t>BGD-M-BRAC</t>
  </si>
  <si>
    <t>IP-7121</t>
  </si>
  <si>
    <t>RSSH/PP IPC-2 Number of health facilities with active triage sites</t>
  </si>
  <si>
    <t>RSSH/PP IPC-2 Nombre d'établissements de santé avec des sites de triage en activité</t>
  </si>
  <si>
    <t>RSSH/PP IPC-2 Número de establecimientos de salud con sitios de triaje activos</t>
  </si>
  <si>
    <t>ID11</t>
  </si>
  <si>
    <t>a1O3p000003UpWbEAK</t>
  </si>
  <si>
    <t>Geocoded master CHW list developed/updated</t>
  </si>
  <si>
    <t>Élaboration / mise à jour d’une liste géocodée des principaux agents de santé communautaires</t>
  </si>
  <si>
    <t>Lista maestra geocodificada de trabajadores de salud comunitarios elaborada o actualizada</t>
  </si>
  <si>
    <t>BEN-M-PNLP</t>
  </si>
  <si>
    <t>Main Medical Department of the Ministry of Justice of the Republic of Azerbaijan</t>
  </si>
  <si>
    <t>Bolivia (Plurinational State)</t>
  </si>
  <si>
    <t>BGD-T-BRAC</t>
  </si>
  <si>
    <t>IP-7124</t>
  </si>
  <si>
    <t>RSSH/PP IPC-3 Number of health facilities with access to an IPC specialist</t>
  </si>
  <si>
    <t xml:space="preserve">RSSH/PP IPC-3 Nombre d'établissements de santé ayant accès à un spécialiste en Prévention et contrôle de l'infection </t>
  </si>
  <si>
    <t>RSSH/PP IPC-3 Número de establecimientos de salud con acceso a un especialista en PCI (prevención y control de infecciones)</t>
  </si>
  <si>
    <t>ID12</t>
  </si>
  <si>
    <t>a1O3p000003UpWgEAK</t>
  </si>
  <si>
    <t>BEN-S-CNLS-TP</t>
  </si>
  <si>
    <t>Save the Children Federation, Inc.</t>
  </si>
  <si>
    <t>Botswana</t>
  </si>
  <si>
    <t>BLR-C-RSPCMT</t>
  </si>
  <si>
    <t>IP-8210</t>
  </si>
  <si>
    <t>RSSH/PP IPC-4 Number of health facilities participating in HAI / AMR surveillance</t>
  </si>
  <si>
    <t>RSSH/PP IPC-4 Nombre d'établissements de santé participant à la surveillance des Infections nosocomiales (résistance antimicrobienne)</t>
  </si>
  <si>
    <t>RSSH/PP IPC-4 Número de establecimientos de salud que participan en la vigilancia de HAI/AMR (infección adquirida en el hospital) (resistencia a los antimicrobianos)</t>
  </si>
  <si>
    <t>ID13</t>
  </si>
  <si>
    <t>a1O3p000003UpWlEAK</t>
  </si>
  <si>
    <t>BEN-T-PNT</t>
  </si>
  <si>
    <t>Economic Relations Division, Ministry of Finance of the People's Republic of Bangladesh</t>
  </si>
  <si>
    <t>BLR-C-UNDP</t>
  </si>
  <si>
    <t>IP-8996</t>
  </si>
  <si>
    <t>RSSH/PP IPC-5 Number of health facilities with access to MDRO phenotype confirmation</t>
  </si>
  <si>
    <t>RSSH/PP IPC-5 Nombre d'établissements de santé ayant accès à la confirmation du phénotype MDRO (Organismes multirésistants)</t>
  </si>
  <si>
    <t>RSSH/PP IPC-5 Número de establecimientos de salud con acceso a confirmación de fenotipo MDRO (organismos multirresistentes)</t>
  </si>
  <si>
    <t>ID14</t>
  </si>
  <si>
    <t>Mitigation for HIV programs</t>
  </si>
  <si>
    <t>Mitigations pour les programmes de lutte contre le VIH</t>
  </si>
  <si>
    <t>Medidas de mitigación para programas de VIH</t>
  </si>
  <si>
    <t>a1O3p000003UpWqEAK</t>
  </si>
  <si>
    <t>National laboratory policies developed/updated</t>
  </si>
  <si>
    <t>Élaboration / mise à jour des politiques nationales de laboratoire</t>
  </si>
  <si>
    <t>Políticas de laboratorios nacionales elaboradas o actualizadas</t>
  </si>
  <si>
    <t>BFA-C-IPC</t>
  </si>
  <si>
    <t>International Centre for Diarrhoeal Disease Research, Bangladesh</t>
  </si>
  <si>
    <t>BLZ-H-SSB</t>
  </si>
  <si>
    <t>IP-8381</t>
  </si>
  <si>
    <t>RSSH/PP IPC-6 Number of health facilities that have implemented IPC programs</t>
  </si>
  <si>
    <t xml:space="preserve">RSSH/PP IPC-6 Nombre d'établissements de santé qui ont mis en œuvre des programmes de Prévention et contrôle de l'infection </t>
  </si>
  <si>
    <t>RSSH/PP IPC-6 Número de establecimientos de salud que han implementado programas de PCI (Prevención y control de infecciones)</t>
  </si>
  <si>
    <t>ID15</t>
  </si>
  <si>
    <t>Mitigation for TB programs</t>
  </si>
  <si>
    <t>Mitigations pour les programmes de lutte contre la Tuberculose</t>
  </si>
  <si>
    <t>Medidas de mitigación para programas de tuberculosis</t>
  </si>
  <si>
    <t>a1O3p000003UpWvEAK</t>
  </si>
  <si>
    <t>National laboratory  strategic plans developed/updated</t>
  </si>
  <si>
    <t>Élaboration / mise à jour des plans stratégiques nationaux de laboratoire</t>
  </si>
  <si>
    <t>Planes estratégicos de laboratorios nacionales elaborados o actualizados</t>
  </si>
  <si>
    <t>BFA-H-SPCNLS</t>
  </si>
  <si>
    <t>BRAC</t>
  </si>
  <si>
    <t>Cabo Verde</t>
  </si>
  <si>
    <t>Central African Republic</t>
  </si>
  <si>
    <t>IP-7489</t>
  </si>
  <si>
    <t>RSSH/PP RCS-2 Number of health facilities that have functioning oxygen systems</t>
  </si>
  <si>
    <t>RSSH/PP RCS-2 Nombre d'établissements de santé disposant de systèmes d'oxygène fonctionnels</t>
  </si>
  <si>
    <t>RSSH/PP RCS-2 Número de establecimientos de salud que cuentan con sistemas de oxígeno en funcionamiento</t>
  </si>
  <si>
    <t>ID16</t>
  </si>
  <si>
    <t>a1O3p000003UpX0EAK</t>
  </si>
  <si>
    <t xml:space="preserve">Integrated specimen transport network for all diseases developed </t>
  </si>
  <si>
    <t xml:space="preserve">Élaboration d’un réseau intégré de transport des échantillons pour toutes les maladies </t>
  </si>
  <si>
    <t xml:space="preserve">Red integrada de transporte de muestras para todas las enfermedades desarrollada </t>
  </si>
  <si>
    <t>BFA-M-PADS</t>
  </si>
  <si>
    <t>Republican Scientific and Practical Center for Medical Technologies, Informatization, Administration and Management of Health</t>
  </si>
  <si>
    <t>Cambodia</t>
  </si>
  <si>
    <t>Côte d'Ivoire</t>
  </si>
  <si>
    <t>IP-7490</t>
  </si>
  <si>
    <t>RSSH/PP RCS-3 Number of PSA plants installed with Global Fund investments and are functional</t>
  </si>
  <si>
    <t>RSSH/PP RCS-3 Nombre d'usines l'adsorption à pression alternée (PSA) installées grâce aux investissements du Fonds mondial et fonctionnelles</t>
  </si>
  <si>
    <t>RSSH/PP RCS-3 Número de plantas de PSA instaladas con inversiones del Fondo Mundial y en funcionamiento (adsorción por oscilación de presión)</t>
  </si>
  <si>
    <t>ID17</t>
  </si>
  <si>
    <t>Respond to human rights and gender related barriers to services</t>
  </si>
  <si>
    <t>Reponses aux obstacles liés aux droits humains et au genre entravant l'accès aux services</t>
  </si>
  <si>
    <t>Respuesta a los obstáculos relacionados con los derechos humanos y el género en los servicios</t>
  </si>
  <si>
    <t>a1O3p000003UpX5EAK</t>
  </si>
  <si>
    <t>Standard Operating Procedures (SOPs) for waste management, biosafety, biosecurity developed and disseminated</t>
  </si>
  <si>
    <t>Élaboration et diffusion de procédures opérationnelles normalisées pour la gestion des déchets, la biosécurité et la biosûreté</t>
  </si>
  <si>
    <t>Procedimientos operativos normalizados sobre gestión de residuos, bioprotección y bioseguridad elaborados y diseminados</t>
  </si>
  <si>
    <t>BFA-T-PADS</t>
  </si>
  <si>
    <t>Cameroon</t>
  </si>
  <si>
    <t>IP-7491</t>
  </si>
  <si>
    <t>RSSH/PP RCS-5 Number of health facilities that have functional pulse oximeters</t>
  </si>
  <si>
    <t>RSSH/PP RCS-5 Nombre d'établissements de santé disposant d'oxymètres de pouls fonctionnels</t>
  </si>
  <si>
    <t>RSSH/PP RCS-5 Número de establecimientos de salud que cuentan con oxímetros de pulso en funcionamiento</t>
  </si>
  <si>
    <t>ID18</t>
  </si>
  <si>
    <t>COVID-19 CSS: Social mobilization</t>
  </si>
  <si>
    <t>COVID-19 RSC : mobilisation sociale</t>
  </si>
  <si>
    <t>FSC para la COVID-19: Movilización social</t>
  </si>
  <si>
    <t>a1O3p000003UpXAEA0</t>
  </si>
  <si>
    <t>National quality laboratory standards and system for licensing public/private labs established</t>
  </si>
  <si>
    <t>Mise en place de normes de qualité des laboratoires et de systèmes d’agrément des laboratoires publics/privés à l'échelle nationale</t>
  </si>
  <si>
    <t>Estándares y sistemas de calidad nacionales para la concesión de licencias a laboratorios públicos o privados establecidos</t>
  </si>
  <si>
    <t>Congo (Democratic Republic)</t>
  </si>
  <si>
    <t>IP-7907</t>
  </si>
  <si>
    <t>HPM-1 LMIS Reporting Rate: Percentage of all health facilities that are required to report that submit an LMIS report to central authority</t>
  </si>
  <si>
    <t>HPM-1 Taux de rapportage dans le SIGL : pourcentage des formations sanitaires qui sont tenues de rapporter et qui soumettent un rapport du SIGL à l’autorité centrale</t>
  </si>
  <si>
    <t>HPM-1 Tasa de presentación de informes del SIGL: porcentaje de todos los establecimientos de salud a los que se les exige presentar un informe de SIGL ante la autoridad central</t>
  </si>
  <si>
    <t>ID19</t>
  </si>
  <si>
    <t>National policies/guidelines for waste management, biosafety, biosecurity developed</t>
  </si>
  <si>
    <t>Élaboration de politiques / directives nationales pour la gestion des déchets, la biosécurité et la biosûreté</t>
  </si>
  <si>
    <t>Políticas o directrices nacionales sobre gestión de residuos, bioprotección y bioseguridad elaboradas</t>
  </si>
  <si>
    <t>Social Security Board</t>
  </si>
  <si>
    <t>Chad</t>
  </si>
  <si>
    <t>Congo</t>
  </si>
  <si>
    <t>IP-8721</t>
  </si>
  <si>
    <r>
      <t xml:space="preserve">RSSH/PP HPM-1 Number of waste management treatment sites equipped and functional that were supported by </t>
    </r>
    <r>
      <rPr>
        <sz val="11"/>
        <color rgb="FFFF0000"/>
        <rFont val="Calibri"/>
        <family val="2"/>
        <scheme val="minor"/>
      </rPr>
      <t>Global Fund</t>
    </r>
    <r>
      <rPr>
        <sz val="11"/>
        <color theme="1"/>
        <rFont val="Calibri"/>
        <family val="2"/>
        <scheme val="minor"/>
      </rPr>
      <t xml:space="preserve"> investments</t>
    </r>
  </si>
  <si>
    <r>
      <t xml:space="preserve">RSSH/PP HPM-1 Nombre de sites de traitement de gestion des déchets équipés et fonctionnels qui ont été soutenus par les investissements du </t>
    </r>
    <r>
      <rPr>
        <sz val="11"/>
        <color rgb="FFFF0000"/>
        <rFont val="Calibri"/>
        <family val="2"/>
        <scheme val="minor"/>
      </rPr>
      <t>Fonds Mondial</t>
    </r>
  </si>
  <si>
    <t>RSSH/PP HPM-1 Número de sitios de tratamiento de gestión de residuos equipados y en funcionamiento que fueron apoyados por inversiones del Fondo Mondial</t>
  </si>
  <si>
    <t>ID20</t>
  </si>
  <si>
    <t>Integrated facility-based laboratory services upgraded/scaled-up</t>
  </si>
  <si>
    <t>Services de laboratoire intégrés aux établissements mis à niveau / élargis</t>
  </si>
  <si>
    <t>Servicios de laboratorio integrados en establecimientos de salud mejorados o ampliados</t>
  </si>
  <si>
    <t>Conseil National de Lutte contre le VIH/SIDA, la Tuberculose, le Paludisme, les Hépatites, les Infections sexuellement transmissibles et les Epidémies</t>
  </si>
  <si>
    <t>Colombia</t>
  </si>
  <si>
    <t>BTN-M-MOH</t>
  </si>
  <si>
    <t>IP-7678</t>
  </si>
  <si>
    <t>RSSH/PP RCO-1 Percentage of health facilities that conduct integrated outreach sessions</t>
  </si>
  <si>
    <t>RSSH/PP RCO-1 Pourcentage d'établissements de santé qui réalisent des sessions de sensibilisation intégrées</t>
  </si>
  <si>
    <t>RSSH/PP RCO-1 Porcentaje de establecimientos de salud que realizan sesiones de sensibilización integradas.</t>
  </si>
  <si>
    <t>ID21</t>
  </si>
  <si>
    <t>Africare</t>
  </si>
  <si>
    <t>Comoros</t>
  </si>
  <si>
    <t>BTN-C-MOH</t>
  </si>
  <si>
    <t>IP-7700</t>
  </si>
  <si>
    <t>Malaria O-13 Proportion of malaria cases detected by the surveillance system</t>
  </si>
  <si>
    <t>Malaria O-13 Proportion de cas de paludisme détectés par le système de surveillance</t>
  </si>
  <si>
    <t>Malaria O-13 Proporción de casos de malaria detectados por el sistema de vigilancia</t>
  </si>
  <si>
    <t>ID22</t>
  </si>
  <si>
    <t>Programme santé de lutte contre le Sida</t>
  </si>
  <si>
    <t>BOL-M-UNDP</t>
  </si>
  <si>
    <t>IP-8319</t>
  </si>
  <si>
    <t>Number of health facilities that received technical support (e.g.; biomedical or mechanical engineering) for maintaining oxygen systems (PSA plants)</t>
  </si>
  <si>
    <t>Nombre d’établissements de santé ayant bénéficié d’un soutien technique (p. ex. de l’ingénierie biomédicale ou mécanique) pour l’entretien des systèmes d’oxygène (installations d’AIP)</t>
  </si>
  <si>
    <t>Número de establecimientos de salud que recibieron apoyo técnico (por ejemplo, ingeniería biomédica o mecánica) para mantener los sistemas de oxígeno (plantas generadoras de oxígeno por adsorción de oscilación de presión)</t>
  </si>
  <si>
    <t>Programme National de Lutte contre le Paludisme de la République du Bénin</t>
  </si>
  <si>
    <t>Costa Rica</t>
  </si>
  <si>
    <t>BOL-C-UNDP</t>
  </si>
  <si>
    <t>IP-8923</t>
  </si>
  <si>
    <t>Policy/guidelines developed</t>
  </si>
  <si>
    <t>Élaboration de politiques / directives</t>
  </si>
  <si>
    <t>Políticas o directrices elaboradas</t>
  </si>
  <si>
    <t>Health System Performance Program</t>
  </si>
  <si>
    <t>Cuba</t>
  </si>
  <si>
    <t>BWA-C-BMoH</t>
  </si>
  <si>
    <t>IP-8361</t>
  </si>
  <si>
    <t>National Tuberculosis Programme of the Republic of Benin</t>
  </si>
  <si>
    <t>Djibouti</t>
  </si>
  <si>
    <t>IP-7574</t>
  </si>
  <si>
    <t>Number of health facilities that received technical support for implementation of Test &amp; Treat</t>
  </si>
  <si>
    <t>Nombre d’établissements de santé ayant bénéficié d’un soutien technique pour la mise en œuvre de programmes « Dépister et traiter »</t>
  </si>
  <si>
    <t>Número de establecimientos de salud que recibieron apoyo técnico para aplicar el enfoque de "pruebas y tratamiento"</t>
  </si>
  <si>
    <t>Catholic Relief Services - United States Conference of Catholic Bishops</t>
  </si>
  <si>
    <t>Dominican Republic</t>
  </si>
  <si>
    <t>IP-7575</t>
  </si>
  <si>
    <t>Technical support received to support integration or sustainability of Test and Treat activities into existing health system platforms</t>
  </si>
  <si>
    <t>Soutien technique reçu pour appuyer l’intégration ou la pérennité des activités « Dépister et traiter » dans les plateformes existantes du système de santé</t>
  </si>
  <si>
    <t>Apoyo técnico recibido para la integración o la sostenibilidad de las actividades de "pruebas y tratamiento" en las plataformas de los sistemas de salud existentes</t>
  </si>
  <si>
    <t>Plan International, Inc.</t>
  </si>
  <si>
    <t>Ecuador</t>
  </si>
  <si>
    <t>IP-7576</t>
  </si>
  <si>
    <t>Ministry of Health of the Royal Government of Bhutan</t>
  </si>
  <si>
    <t>Egypt</t>
  </si>
  <si>
    <t>IP-7424</t>
  </si>
  <si>
    <t>Asociación Protección a la Salud</t>
  </si>
  <si>
    <t>Eritrea</t>
  </si>
  <si>
    <t>IP-7943</t>
  </si>
  <si>
    <t>Ethiopia</t>
  </si>
  <si>
    <t>IP-7093</t>
  </si>
  <si>
    <t>Humanist Institute for Co-operation with Developing Countries (Hivos)</t>
  </si>
  <si>
    <t>El Salvador</t>
  </si>
  <si>
    <t>Gabon</t>
  </si>
  <si>
    <t>IP-7114</t>
  </si>
  <si>
    <t>Bosnia and Herzegovina</t>
  </si>
  <si>
    <t>Georgia</t>
  </si>
  <si>
    <t>CPV-Z-CCSSIDA</t>
  </si>
  <si>
    <t>IP-7548</t>
  </si>
  <si>
    <t>Logistic Management Information System established</t>
  </si>
  <si>
    <t>Mise en place d’un système d’information sur la gestion logistique</t>
  </si>
  <si>
    <t>Sistema de información sobre la gestión logística establecido</t>
  </si>
  <si>
    <t>CAF-C-CRF</t>
  </si>
  <si>
    <t>African Comprehensive HIV/AIDS Partnerships</t>
  </si>
  <si>
    <t>Eswatini</t>
  </si>
  <si>
    <t>Ghana</t>
  </si>
  <si>
    <t>KHM-S-MEF</t>
  </si>
  <si>
    <t>IP-7271</t>
  </si>
  <si>
    <t>Assessment of the national medical products regulatory systems conducted</t>
  </si>
  <si>
    <t>Évaluation des systèmes nationaux de réglementation des produits médicaux</t>
  </si>
  <si>
    <t>Evaluación de los sistemas nacionales de regulación de productos médicos realizada</t>
  </si>
  <si>
    <t>CAF-M-WVI</t>
  </si>
  <si>
    <t>Botswana-Ministry of Health</t>
  </si>
  <si>
    <t>Guinea</t>
  </si>
  <si>
    <t>KHM-C-MEF</t>
  </si>
  <si>
    <t>IP-7683</t>
  </si>
  <si>
    <t>CIV-C-ACI</t>
  </si>
  <si>
    <t>Bulgaria</t>
  </si>
  <si>
    <t>Ministry of Health of the Republic of Bulgaria</t>
  </si>
  <si>
    <t>Gambia</t>
  </si>
  <si>
    <t>CMR-C-CARE Cameroon</t>
  </si>
  <si>
    <t>IP-9133</t>
  </si>
  <si>
    <t>Waste management treatment sites upgraded</t>
  </si>
  <si>
    <t>Amélioration des sites de gestion et de traitement des déchets</t>
  </si>
  <si>
    <t>Centros de tratamiento de residuos mejorados</t>
  </si>
  <si>
    <t>CIV-H-MOH</t>
  </si>
  <si>
    <t>Initiative Privée et Communautaire pour la Santé et la Riposte au VIH/SIDA  au Burkina Faso (IPC/BF)</t>
  </si>
  <si>
    <t>Guinea-Bissau</t>
  </si>
  <si>
    <t>CMR-H-MOH</t>
  </si>
  <si>
    <t>IP-7397</t>
  </si>
  <si>
    <t>CIV-M-MOH</t>
  </si>
  <si>
    <t>Secrétariat Permanent du Conseil National de Lutte contre le Sida et les Infections Sexuellement Transmissibles (SP/CNLS-IST)</t>
  </si>
  <si>
    <t>Guatemala</t>
  </si>
  <si>
    <t>CMR-M-MOH</t>
  </si>
  <si>
    <t>IP-7400</t>
  </si>
  <si>
    <t>Central and/or peripheral level infrastructure upgraded- e.g. warehouses, etc.</t>
  </si>
  <si>
    <t>Amélioration des infrastructures au niveau central ou périphérique — p. ex. les entrepôts, etc.</t>
  </si>
  <si>
    <t>Infraestructuras centrales o periféricas mejoradas, por ejemplo, almacenes</t>
  </si>
  <si>
    <t>CIV-M-SCI</t>
  </si>
  <si>
    <t>Programme d'Appui au Développement Sanitaire (PADS)</t>
  </si>
  <si>
    <t>Guyana</t>
  </si>
  <si>
    <t>CMR-T-MOH</t>
  </si>
  <si>
    <t>IP-7399</t>
  </si>
  <si>
    <t>Administrative lead time of procurements conducted through National Systems- Percentage of purchases meeting tender/procurement request to Purchase Order submission benchmark among the total number of Purchase Orders</t>
  </si>
  <si>
    <t>Délai administratif pour les achats effectués par l’intermédiaire des systèmes nationaux — Pourcentage des achats qui répondent aux critères d'envoi du bon de commande pour l’appel d’offres / la demande d’approvisionnement parmi le nombre total de bons de commande</t>
  </si>
  <si>
    <t>Plazos de tramitación administrativa de las adquisiciones realizadas mediante los sistemas nacionales: porcentaje de compras que cumplen la referencia desde la licitación/solicitud de adquisición hasta el envío de la orden de compra entre el número total de órdenes de compra</t>
  </si>
  <si>
    <t>CIV-S-MOH</t>
  </si>
  <si>
    <t>Honduras</t>
  </si>
  <si>
    <t>IP-7347</t>
  </si>
  <si>
    <t xml:space="preserve">Affordability of procurements conducted through National Systems- Percentage of products within the defined set of core products procured with a weighted average price (per grant) at or below the PPM reference price among the total number of products procured. </t>
  </si>
  <si>
    <t xml:space="preserve">Abordabilité des achats passés par l’intermédiaire des systèmes nationaux — Pourcentage de produits faisant partie de l’ensemble défini de produits de base achetés à un prix moyen pondéré (par subvention) égal ou inférieur au prix de référence du mécanisme d’achat groupé parmi le nombre total de produits achetés </t>
  </si>
  <si>
    <t xml:space="preserve">Asequibilidad de las adquisiciones realizadas a través de los sistemas nacionales: porcentaje de productos dentro del conjunto definido de productos básicos comprados con un precio medio ponderado (por subvención) igual o inferior al precio de referencia del PPM entre el número total de productos adquiridos </t>
  </si>
  <si>
    <t>CIV-T-MOH</t>
  </si>
  <si>
    <t>Red Cross Burundi</t>
  </si>
  <si>
    <t>Haiti</t>
  </si>
  <si>
    <t>IP-7383</t>
  </si>
  <si>
    <t>Ministry of Public Health and Fight against AIDS of the Republic of Burundi</t>
  </si>
  <si>
    <t>Indonesia</t>
  </si>
  <si>
    <t>TCD-C-MOH</t>
  </si>
  <si>
    <t>IP-8341</t>
  </si>
  <si>
    <t>National health care waste management strategy or action plan developed</t>
  </si>
  <si>
    <t>Élaboration d’une stratégie nationale de gestion des déchets médicaux ou d’un plan d’action</t>
  </si>
  <si>
    <t>Estrategia o plan de acción nacional sobre la gestión de residuos sanitarios elaborados</t>
  </si>
  <si>
    <t>CED-Caritas</t>
  </si>
  <si>
    <t>India</t>
  </si>
  <si>
    <t>TCD-M-MOH</t>
  </si>
  <si>
    <t>IP-8215</t>
  </si>
  <si>
    <t>Secrétariat Exécutif Permanent du Conseil National de Lutte contre le SIDA</t>
  </si>
  <si>
    <t>Iran (Islamic Republic)</t>
  </si>
  <si>
    <t>TCD-M-UNDP</t>
  </si>
  <si>
    <t>IP-7939</t>
  </si>
  <si>
    <t>Number of CHW supervisors hired from GF investments</t>
  </si>
  <si>
    <t>Nombre de superviseurs des agents de santé communautaires recrutés grâce aux investissements du Fonds mondial</t>
  </si>
  <si>
    <t>Número de supervisores de trabajadores de salud comunitarios contratados mediante inversiones del Fondo Mundial</t>
  </si>
  <si>
    <t>National Integrated Programme Against Leprosy and Tuberculosis</t>
  </si>
  <si>
    <t>Jamaica</t>
  </si>
  <si>
    <t>COL-H-ENTerritorio</t>
  </si>
  <si>
    <t>IP-8903</t>
  </si>
  <si>
    <t>COD-C-CORDAID</t>
  </si>
  <si>
    <t>Réseau Burundais des Personnes Vivant avec le VIH/SIDA</t>
  </si>
  <si>
    <t>Kazakhstan</t>
  </si>
  <si>
    <t>COM-C-MOH</t>
  </si>
  <si>
    <t>IP-8420</t>
  </si>
  <si>
    <t>Referral system between health facility and community set-up</t>
  </si>
  <si>
    <t>Établissement d’un système de référence entre les établissements de santé et les communautés</t>
  </si>
  <si>
    <t>Sistema de derivación entre los establecimientos de salud y la comunidad establecido</t>
  </si>
  <si>
    <t>COD-H-MOH</t>
  </si>
  <si>
    <t>Kenya</t>
  </si>
  <si>
    <t>COM-M-PNLP</t>
  </si>
  <si>
    <t>IP-8410</t>
  </si>
  <si>
    <t xml:space="preserve">HRH information system developed and rolled out </t>
  </si>
  <si>
    <t xml:space="preserve">Élaboration et déploiement d’un système d’information en matière de ressources humaines pour la santé </t>
  </si>
  <si>
    <t xml:space="preserve">Sistema de información sobre los recursos humanos para la salud elaborado y desplegado </t>
  </si>
  <si>
    <t>COD-M-MOH</t>
  </si>
  <si>
    <t>Coordination Committee of the Fight against AIDS of Cabo Verde</t>
  </si>
  <si>
    <t>Kyrgyzstan</t>
  </si>
  <si>
    <t>COG-C-UNDP</t>
  </si>
  <si>
    <t>IP-7611</t>
  </si>
  <si>
    <t>COD-M-SANRU</t>
  </si>
  <si>
    <t>Cape Verde Non Governmental Organisations Platform</t>
  </si>
  <si>
    <t>COG-M-CRS</t>
  </si>
  <si>
    <t>IP-7332</t>
  </si>
  <si>
    <t>COD-S-MOH</t>
  </si>
  <si>
    <t>National Center for HIV/AIDS, Dermatology and STI</t>
  </si>
  <si>
    <t>Lao (Peoples Democratic Republic)</t>
  </si>
  <si>
    <t>IP-7215</t>
  </si>
  <si>
    <t>HRH strategy and plan developed</t>
  </si>
  <si>
    <t>Élaboration d’une stratégie et d’un plan en matière de ressources humaines pour la santé</t>
  </si>
  <si>
    <t>Plan y estrategia de recursos humanos para la salud elaborados</t>
  </si>
  <si>
    <t>COD-T-MOH</t>
  </si>
  <si>
    <t>United Nations Office for Project Services</t>
  </si>
  <si>
    <t>Liberia</t>
  </si>
  <si>
    <t>IP-7216</t>
  </si>
  <si>
    <t>Ministry of Health of the Kingdom of Cambodia</t>
  </si>
  <si>
    <t>Kosovo</t>
  </si>
  <si>
    <t>Sri Lanka</t>
  </si>
  <si>
    <t>IP-7214</t>
  </si>
  <si>
    <t>National IPC program and guidelines and IPC plan developed</t>
  </si>
  <si>
    <t>Programme et directives de prévention et de contrôle des infections nationaux et élaboration d’un plan de prévention et de contrôle des infections</t>
  </si>
  <si>
    <t>Programa y directrices nacionales y plan de prevención y control de infecciones elaborados</t>
  </si>
  <si>
    <t>National Center for Tuberculosis and Leprosy Control</t>
  </si>
  <si>
    <t>Lesotho</t>
  </si>
  <si>
    <t>IP-7625</t>
  </si>
  <si>
    <t>Cambodia Ministry of Economy and Finance</t>
  </si>
  <si>
    <t>Morocco</t>
  </si>
  <si>
    <t>IP-7553</t>
  </si>
  <si>
    <t>Cameroon National Association for Family Welfare</t>
  </si>
  <si>
    <t>Moldova</t>
  </si>
  <si>
    <t>IP-7558</t>
  </si>
  <si>
    <t>Ministry of Public Health of the Republic of Cameroon</t>
  </si>
  <si>
    <t>Madagascar</t>
  </si>
  <si>
    <t>CRI-H-HIVOS</t>
  </si>
  <si>
    <t>IP-7609</t>
  </si>
  <si>
    <t>Number and percent of facilities with IPC guidelines developed or updated from national guidelines</t>
  </si>
  <si>
    <t>Nombre et pourcentage d’établissements dotés de directives en matière de prévention et de contrôle des infections élaborées ou mises à jour à partir des directives nationales</t>
  </si>
  <si>
    <t>Número y porcentaje de establecimientos con directrices de prevención y control de infecciones elaboradas o actualizadas a partir de las directrices nacionales</t>
  </si>
  <si>
    <t>Mali</t>
  </si>
  <si>
    <t>IP-7461</t>
  </si>
  <si>
    <t>Assessments conducted</t>
  </si>
  <si>
    <t>Évaluations menées</t>
  </si>
  <si>
    <t>Evaluaciones realizadas</t>
  </si>
  <si>
    <t>CARE INTERNATIONAL CAMEROON</t>
  </si>
  <si>
    <t>Malawi</t>
  </si>
  <si>
    <t>Myanmar</t>
  </si>
  <si>
    <t>IP-7434</t>
  </si>
  <si>
    <t>Operational action plan  based on recommendations developed and costed</t>
  </si>
  <si>
    <t>Élaboration et chiffrage d’un plan d’action opérationnel reposant sur les recommandations</t>
  </si>
  <si>
    <t>Plan de acción operativo basado en recomendaciones elaborado y presupuestado</t>
  </si>
  <si>
    <t>CUB-H-UNDP</t>
  </si>
  <si>
    <t>The Ministry of Public Heath, Population and the Fight Against HIV/AIDS of the Central African Republic</t>
  </si>
  <si>
    <t>Malaysia</t>
  </si>
  <si>
    <t>Montenegro</t>
  </si>
  <si>
    <t>IP-7554</t>
  </si>
  <si>
    <t>CSOs and networks supported to engage in coordination and planning</t>
  </si>
  <si>
    <t>Soutien apporté aux organisations de la société civile et aux réseaux pour qu’ils s’engagent dans la coordination et la planification</t>
  </si>
  <si>
    <t>Organizaciones y redes de la sociedad civil respaldadas para que participen en la coordinación y planificación</t>
  </si>
  <si>
    <t>DJI-Z-UNDP</t>
  </si>
  <si>
    <t>The International Federation of Red Cross and Red Crescent Societies</t>
  </si>
  <si>
    <t>Mongolia</t>
  </si>
  <si>
    <t>IP-7354</t>
  </si>
  <si>
    <t>Number of organizations (e.g. Community-Based Organizations) trained</t>
  </si>
  <si>
    <t>Nombre d’organisations (p. ex. les organisations communautaires) formées</t>
  </si>
  <si>
    <t>Número de organizaciones (por ejemplo, comunitarias) formadas</t>
  </si>
  <si>
    <t>DOM-H-CONAVIH</t>
  </si>
  <si>
    <t>La Croix-Rouge française</t>
  </si>
  <si>
    <t>Mauritania</t>
  </si>
  <si>
    <t>Mozambique</t>
  </si>
  <si>
    <t>IP-7075</t>
  </si>
  <si>
    <t>National health sector policy/strategy/plan developed</t>
  </si>
  <si>
    <t>Élaboration de la politique, de la stratégie et du plan du secteur national de la santé</t>
  </si>
  <si>
    <t>Política, estrategia o plan del sector sanitario nacional elaborados</t>
  </si>
  <si>
    <t>DOM-H-IDCP</t>
  </si>
  <si>
    <t>Mauritius</t>
  </si>
  <si>
    <t>IP-7334</t>
  </si>
  <si>
    <t>Number of joint planning and review meetings of MOH with disease programs to improve cross-program coordination</t>
  </si>
  <si>
    <t>Nombre de réunions conjointes de planification et d’examen du ministère de la Santé et des programmes de lutte contre les maladies visant à améliorer la coordination entre les programmes</t>
  </si>
  <si>
    <t>Número de reuniones de planificación y revisión conjuntas del Ministerio de Salud con programas de enfermedades para mejorar la coordinación entre los programas</t>
  </si>
  <si>
    <t>ECU-H-MOH</t>
  </si>
  <si>
    <t>Ministry of Public Health and Prevention</t>
  </si>
  <si>
    <t>IP-7027</t>
  </si>
  <si>
    <t>EGY-C-UNDP</t>
  </si>
  <si>
    <t>IP-7564</t>
  </si>
  <si>
    <t>Advocacy strategies/community briefs driven by key and vulnerable populations to inform national strategies, plans and guidelines developed</t>
  </si>
  <si>
    <t>Élaboration de stratégies de plaidoyer / notes d’informations communautaires sous la conduite des populations clés et vulnérables en vue d’éclairer les stratégies, les directives et les plans nationaux</t>
  </si>
  <si>
    <t>Estrategias o informes comunitarios de abogacía dirigidos por poblaciones clave y vulnerables para fundamentar estrategias, planes y directrices nacionales elaborados</t>
  </si>
  <si>
    <t>ERI-H-MOH</t>
  </si>
  <si>
    <t>Fonds de soutien aux activités en matière de population et de lutte contre le Sida de la République du Tchad</t>
  </si>
  <si>
    <t>IP-8358</t>
  </si>
  <si>
    <t>Gender assessment plan/protocol developed</t>
  </si>
  <si>
    <t>Élaboration d’un plan / protocole d’évaluation des questions de genre</t>
  </si>
  <si>
    <t>Protocolo o plan de evaluación de género desarrollado</t>
  </si>
  <si>
    <t>ERI-M-MOH</t>
  </si>
  <si>
    <t>International Organization for Migration</t>
  </si>
  <si>
    <t>Namibia</t>
  </si>
  <si>
    <t>IP-8359</t>
  </si>
  <si>
    <t>ERI-T-MOH</t>
  </si>
  <si>
    <t>Cooperative Housing Foundation</t>
  </si>
  <si>
    <t>Niger</t>
  </si>
  <si>
    <t>IP-8909</t>
  </si>
  <si>
    <t>Local human rights networks have developed plans for stigma and discrimination reduction and legal literacy</t>
  </si>
  <si>
    <t>Les réseaux locaux de droits humains ont établi des plans de réduction de la stigmatisation et de la discrimination et d’éducation juridique</t>
  </si>
  <si>
    <t>Las redes locales de derechos humanos han elaborado planes para reducir la estigmatización y la discriminación y promover la educación sobre cuestiones jurídicas</t>
  </si>
  <si>
    <t>ETH-H-HAPCO</t>
  </si>
  <si>
    <t>Empresa Nacional Promotora del Desarrollo Territorial</t>
  </si>
  <si>
    <t>Multicountry Africa ECSA-HC</t>
  </si>
  <si>
    <t>Nigeria</t>
  </si>
  <si>
    <t>IP-8598</t>
  </si>
  <si>
    <t>Consultations held  with relevant stakeholders</t>
  </si>
  <si>
    <t>Consultations avec les parties prenantes concernées</t>
  </si>
  <si>
    <t>Consultas celebradas con las partes interesadas pertinentes</t>
  </si>
  <si>
    <t>ETH-M-FMOH</t>
  </si>
  <si>
    <t>Ministry of Health, Solidarity, Social Protection and Gender Promotion of the Union of the Comoros</t>
  </si>
  <si>
    <t>Multicountry Americas EMMIE</t>
  </si>
  <si>
    <t>Nicaragua</t>
  </si>
  <si>
    <t>SLV-H-PLAN</t>
  </si>
  <si>
    <t>IP-7954</t>
  </si>
  <si>
    <t>System for community-led monitoring developed including definition of different levels of functionality</t>
  </si>
  <si>
    <t>Élaboration d’un système pour le suivi dirigé par la communauté avec une définition des différents niveaux de fonctionnalité</t>
  </si>
  <si>
    <t>Sistema para el monitoreo dirigido por la comunidad desarrollado considerando la definición de diferentes niveles de funcionalidad</t>
  </si>
  <si>
    <t>ETH-S-FMOH</t>
  </si>
  <si>
    <t>Association Comorienne pour le Bien-Être de la Famille</t>
  </si>
  <si>
    <t>Multicountry Americas ORAS-CONHU</t>
  </si>
  <si>
    <t>Nepal</t>
  </si>
  <si>
    <t>SLV-C-MOH</t>
  </si>
  <si>
    <t>IP-7934</t>
  </si>
  <si>
    <t>Advocacy plan developed</t>
  </si>
  <si>
    <t>Élaboration d’un plan de plaidoyer</t>
  </si>
  <si>
    <t>Plan de abogacía desarrollado</t>
  </si>
  <si>
    <t>ETH-T-FMOH</t>
  </si>
  <si>
    <t>Programme National de Lutte contre la Tuberculose et la Lepre</t>
  </si>
  <si>
    <t>Multicountry Caribbean CARICOM-PANCAP</t>
  </si>
  <si>
    <t>Pakistan</t>
  </si>
  <si>
    <t>IP-7457</t>
  </si>
  <si>
    <t>National platforms and mechanisms that support community coordination, planning and engagement in country processes established/strengthened</t>
  </si>
  <si>
    <t>Mise en place / renforcement des plateformes et des mécanismes nationaux de soutien à la coordination, à la planification et à la participation communautaires dans les processus nationaux</t>
  </si>
  <si>
    <t>Plataformas y mecanismos nacionales que apoyan la coordinación, planificación y participación comunitarias en los procesos nacionales establecidos o reforzados</t>
  </si>
  <si>
    <t>GAB-T-CERMEL</t>
  </si>
  <si>
    <t>Direction Exécutive du Conseil National de lutte contre le Sida, les IST et les Epidémies</t>
  </si>
  <si>
    <t>Multicountry Caribbean MCC</t>
  </si>
  <si>
    <t>Peru</t>
  </si>
  <si>
    <t>IP-7458</t>
  </si>
  <si>
    <t xml:space="preserve">Engagement and representation of communities in national fora, processes and decision-making bodies </t>
  </si>
  <si>
    <t xml:space="preserve">Participation et représentation des communautés au sein des forums, processus et organes de décision nationaux </t>
  </si>
  <si>
    <t xml:space="preserve">Participación y representación de las comunidades en foros, procesos y órganos de toma de decisiones nacionales </t>
  </si>
  <si>
    <t>GEO-C-NCDC</t>
  </si>
  <si>
    <t>Ministry of Health and Population of the Government of the Republic of Congo</t>
  </si>
  <si>
    <t>Multicountry East Asia and Pacific RAI</t>
  </si>
  <si>
    <t>Philippines</t>
  </si>
  <si>
    <t>IP-7459</t>
  </si>
  <si>
    <t>National strategies (e.g. NSPs, community health strategies, prevention roadmaps, AGYW) articulating roles of communities available (including differentiated service delivery, health governance, monitoring and advocacy)</t>
  </si>
  <si>
    <t>Stratégies nationales (p. ex. les plans stratégiques nationaux, les stratégies de santé communautaires, les feuilles de route pour la prévention, les adolescentes et les jeunes femmes) définissant les rôles des communautés (y compris la prestation de services différenciés, la gouvernance, le suivi et le plaidoyer dans le domaine de la santé)</t>
  </si>
  <si>
    <t>Estrategias nacionales (por ejemplo, PEN, estrategias de salud comunitaria, hojas de ruta sobre prevención, niñas adolescentes y mujeres jóvenes) que articulan las funciones de las comunidades disponibles (incluida la prestación de servicios diferenciados, la gobernanza de la salud, el monitoreo y la abogacía)</t>
  </si>
  <si>
    <t>GHA-C-CHAG</t>
  </si>
  <si>
    <t>Multicountry Eastern Africa IGAD</t>
  </si>
  <si>
    <t>Papua New Guinea</t>
  </si>
  <si>
    <t>SWZ-M-NERCHA</t>
  </si>
  <si>
    <t>IP-7410</t>
  </si>
  <si>
    <t xml:space="preserve">Business case for sustainability of community led and based services for key and vulnerable populations developed </t>
  </si>
  <si>
    <t xml:space="preserve">Élaboration d’une analyse de rentabilité sur la pérennité des services communautaires en faveur des populations clés et vulnérables </t>
  </si>
  <si>
    <t xml:space="preserve">Justificación de la sostenibilidad de los servicios comunitarios y dirigidos por la comunidad para las poblaciones clave y vulnerables elaborada </t>
  </si>
  <si>
    <t>GHA-C-MOH</t>
  </si>
  <si>
    <t>Multicountry HIV EECA APH</t>
  </si>
  <si>
    <t>Paraguay</t>
  </si>
  <si>
    <t>SWZ-C-CANGO</t>
  </si>
  <si>
    <t>IP-7906</t>
  </si>
  <si>
    <t>GHA-H-WAPCAS</t>
  </si>
  <si>
    <t>Multicountry HIV Latin America ALEP</t>
  </si>
  <si>
    <t>SWZ-C-NERCHA</t>
  </si>
  <si>
    <t>IP-7905</t>
  </si>
  <si>
    <t>GHA-M-AGAMal</t>
  </si>
  <si>
    <t>Caritas  Congo ASBL</t>
  </si>
  <si>
    <t>Multicountry HIV SEA AFAO</t>
  </si>
  <si>
    <t>IP-7505</t>
  </si>
  <si>
    <t>GHA-M-MOH</t>
  </si>
  <si>
    <t>Stichting Cordaid</t>
  </si>
  <si>
    <t>Multicountry MENA Key Populations</t>
  </si>
  <si>
    <t>IP-7504</t>
  </si>
  <si>
    <t>GIN-C-PLAN</t>
  </si>
  <si>
    <t>Ministry of Public Health, Hygiene and Prevention</t>
  </si>
  <si>
    <t>Multicountry Middle East MER</t>
  </si>
  <si>
    <t>IP-7681</t>
  </si>
  <si>
    <t>GIN-H-MOH</t>
  </si>
  <si>
    <t>SANRU Asbl</t>
  </si>
  <si>
    <t>Multicountry Southern Africa E8</t>
  </si>
  <si>
    <t>IP-7680</t>
  </si>
  <si>
    <t>GIN-M-CRS</t>
  </si>
  <si>
    <t>Population Services International</t>
  </si>
  <si>
    <t>Multicountry Southern Africa MOSASWA</t>
  </si>
  <si>
    <t>IP-8900</t>
  </si>
  <si>
    <t>GMB-C-AAITG</t>
  </si>
  <si>
    <t>Multicountry Southern Africa TIMS</t>
  </si>
  <si>
    <t>IP-8108</t>
  </si>
  <si>
    <t>GMB-C-NAS</t>
  </si>
  <si>
    <t>Multicountry TB Asia TEAM</t>
  </si>
  <si>
    <t>IP-8107</t>
  </si>
  <si>
    <t>GMB-M-MOH</t>
  </si>
  <si>
    <t>CARE International</t>
  </si>
  <si>
    <t>Multicountry TB Asia UNDP</t>
  </si>
  <si>
    <t>IP-7711</t>
  </si>
  <si>
    <t>GNB-C-MOH</t>
  </si>
  <si>
    <t>Ministry of Health, Public Hygiene and Universal Health Coverage of the Republic of Côte d’Ivoire</t>
  </si>
  <si>
    <t>Multicountry TB WC Africa NTP/SRL</t>
  </si>
  <si>
    <t>IP-8880</t>
  </si>
  <si>
    <t>GNB-M-UNDP</t>
  </si>
  <si>
    <t>Programme National de Lutte contre le SIDA de la République de Côte d'Ivoire</t>
  </si>
  <si>
    <t>Multicountry Western Pacific</t>
  </si>
  <si>
    <t>North Macedonia</t>
  </si>
  <si>
    <t>IP-7478</t>
  </si>
  <si>
    <t>GTM-H-INCAP</t>
  </si>
  <si>
    <t>Alliance Nationale pour la Santé et le Développement en Côte D'Ivoire</t>
  </si>
  <si>
    <t>Russian Federation</t>
  </si>
  <si>
    <t>IP-7479</t>
  </si>
  <si>
    <t>GTM-M-IDB</t>
  </si>
  <si>
    <t>Caritas Côte d'Ivoire</t>
  </si>
  <si>
    <t>Serbia</t>
  </si>
  <si>
    <t>IP-7500</t>
  </si>
  <si>
    <t>GTM-T-MSPAS</t>
  </si>
  <si>
    <t>Programme National de Lutte contre le Paludisme</t>
  </si>
  <si>
    <t>Ukraine</t>
  </si>
  <si>
    <t>IP-7501</t>
  </si>
  <si>
    <t>GUY-C-MOH</t>
  </si>
  <si>
    <t>Uzbekistan</t>
  </si>
  <si>
    <t>IP-7539</t>
  </si>
  <si>
    <t>GUY-M-MOH</t>
  </si>
  <si>
    <t>IP-7497</t>
  </si>
  <si>
    <t>HND-C-CHF</t>
  </si>
  <si>
    <t>Consejo Nacional para el VIH y el SIDA</t>
  </si>
  <si>
    <t>Jordan</t>
  </si>
  <si>
    <t>IP-7774</t>
  </si>
  <si>
    <t>HND-M-CHF</t>
  </si>
  <si>
    <t>Instituto Dermatológico y Cirugía de Piel ‘Dr. Huberto Bogaert Díaz’</t>
  </si>
  <si>
    <t>Lebanon</t>
  </si>
  <si>
    <t>IP-8649</t>
  </si>
  <si>
    <t>HTI-C-WV</t>
  </si>
  <si>
    <t>Ministry of Public Health and Social Assistance of the Dominican Republic</t>
  </si>
  <si>
    <t>IP-7173</t>
  </si>
  <si>
    <t>HTI-M-UNDP</t>
  </si>
  <si>
    <t>Tunisia</t>
  </si>
  <si>
    <t>IP-7160</t>
  </si>
  <si>
    <t>HTI-S-UGP</t>
  </si>
  <si>
    <t>Technical Management Unit of the Ministry of Public Health of the Republic of Ecuador</t>
  </si>
  <si>
    <t>IP-7361</t>
  </si>
  <si>
    <t>IDN-H-IAC</t>
  </si>
  <si>
    <t>Ministry of Public Health of the Republic of Ecuador</t>
  </si>
  <si>
    <t>IP-7451</t>
  </si>
  <si>
    <t>IDN-H-MOH</t>
  </si>
  <si>
    <t>Corporación Kimirina</t>
  </si>
  <si>
    <t>Romania</t>
  </si>
  <si>
    <t>IP-7274</t>
  </si>
  <si>
    <t>IDN-H-SPIRITI</t>
  </si>
  <si>
    <t>IP-8135</t>
  </si>
  <si>
    <t>IDN-M-MOH</t>
  </si>
  <si>
    <t>The Ministry of Health and Population of Egypt</t>
  </si>
  <si>
    <t>Rwanda</t>
  </si>
  <si>
    <t>IP-8910</t>
  </si>
  <si>
    <t>IDN-M-PERDHAK</t>
  </si>
  <si>
    <t>Plan International El Salvador</t>
  </si>
  <si>
    <t>Sao Tome and Principe</t>
  </si>
  <si>
    <t>IP-7136</t>
  </si>
  <si>
    <t>IDN-T-MOH</t>
  </si>
  <si>
    <t>Ministry of Health of the Republic of El Salvador</t>
  </si>
  <si>
    <t>Senegal</t>
  </si>
  <si>
    <t>IP-7141</t>
  </si>
  <si>
    <t>IDN-T-PBSTPI</t>
  </si>
  <si>
    <t>Ministry of Health of the State of Eritrea</t>
  </si>
  <si>
    <t>IP-7775</t>
  </si>
  <si>
    <t>IND-C-PLAN</t>
  </si>
  <si>
    <t>National Emergency Response Council on HIV and AIDS</t>
  </si>
  <si>
    <t>Sierra Leone</t>
  </si>
  <si>
    <t>IP-8832</t>
  </si>
  <si>
    <t>IND-H-IHAA</t>
  </si>
  <si>
    <t>Coordinating Assembly of Non Governmental Organisation</t>
  </si>
  <si>
    <t>Solomon Islands</t>
  </si>
  <si>
    <t>Equatorial Guinea</t>
  </si>
  <si>
    <t>IP-7032</t>
  </si>
  <si>
    <t>IND-H-NACO</t>
  </si>
  <si>
    <t>United Nations Children's Fund</t>
  </si>
  <si>
    <t>Somalia</t>
  </si>
  <si>
    <t>IP-7593</t>
  </si>
  <si>
    <t>IND-H-SAATHII</t>
  </si>
  <si>
    <t>Federal Ministry of Health of the Federal Democratic Republic of Ethiopia</t>
  </si>
  <si>
    <t>South Africa</t>
  </si>
  <si>
    <t>IND-T-CTD</t>
  </si>
  <si>
    <t>IP-7587</t>
  </si>
  <si>
    <t>IND-M-NVBDCP</t>
  </si>
  <si>
    <t>HIV/AIDS Prevention and Control Office</t>
  </si>
  <si>
    <t>South Sudan</t>
  </si>
  <si>
    <t>IND-T-IUATLD</t>
  </si>
  <si>
    <t>IP-7588</t>
  </si>
  <si>
    <t>IND-M-TCIF</t>
  </si>
  <si>
    <t>Fiji</t>
  </si>
  <si>
    <t>Ministry of Health and Medical Services of the Republic of Fiji</t>
  </si>
  <si>
    <t>IP-7654</t>
  </si>
  <si>
    <t>Ministry of Health, Social Welfare and National Solidarity of the Gabonese Republic</t>
  </si>
  <si>
    <t>Sudan</t>
  </si>
  <si>
    <t>IP-7655</t>
  </si>
  <si>
    <t>IND-T-FIND</t>
  </si>
  <si>
    <t>Centre de Recherches Médicales de Lambaréné</t>
  </si>
  <si>
    <t>Suriname</t>
  </si>
  <si>
    <t>IP-7634</t>
  </si>
  <si>
    <t>The National AIDS Secretariat of the Republic of The Gambia</t>
  </si>
  <si>
    <t>Tajikistan</t>
  </si>
  <si>
    <t>IP-7769</t>
  </si>
  <si>
    <t>IND-T-WJCF</t>
  </si>
  <si>
    <t>ActionAid International The Gambia</t>
  </si>
  <si>
    <t>Tanzania (United Republic)</t>
  </si>
  <si>
    <t>IP-7670</t>
  </si>
  <si>
    <t>IRN-H-UNDP</t>
  </si>
  <si>
    <t>Ministry of Health of the Republic of The Gambia</t>
  </si>
  <si>
    <t>Thailand</t>
  </si>
  <si>
    <t>IP-7669</t>
  </si>
  <si>
    <t>JAM-H-MOH</t>
  </si>
  <si>
    <t>Timor-Leste</t>
  </si>
  <si>
    <t>IP-7671</t>
  </si>
  <si>
    <t>KAZ-H-RAC</t>
  </si>
  <si>
    <t>Medical Research Council (UK)</t>
  </si>
  <si>
    <t>Togo</t>
  </si>
  <si>
    <t>IP-7131</t>
  </si>
  <si>
    <t>KAZ-T-NCTP</t>
  </si>
  <si>
    <t>National Center For Disease Control and Public Health</t>
  </si>
  <si>
    <t>IP-7130</t>
  </si>
  <si>
    <t>KEN-H-KRCS</t>
  </si>
  <si>
    <t>Ghana AIDS Commission</t>
  </si>
  <si>
    <t>Turkmenistan</t>
  </si>
  <si>
    <t>IP-7129</t>
  </si>
  <si>
    <t>KEN-H-TNT</t>
  </si>
  <si>
    <t>Ministry of Health of the Republic of Ghana</t>
  </si>
  <si>
    <t>Uganda</t>
  </si>
  <si>
    <t>IP-8235</t>
  </si>
  <si>
    <t>KEN-M-AMREF</t>
  </si>
  <si>
    <t>Planned Parenthood Association of Ghana</t>
  </si>
  <si>
    <t>Zanzibar</t>
  </si>
  <si>
    <t>IP-8234</t>
  </si>
  <si>
    <t>KEN-M-TNT</t>
  </si>
  <si>
    <t>Adventist Development and Relief Agency of Ghana</t>
  </si>
  <si>
    <t>IP-8233</t>
  </si>
  <si>
    <t>KEN-T-AMREF</t>
  </si>
  <si>
    <t>AngloGold Ashanti (Ghana) Malaria Control Limited</t>
  </si>
  <si>
    <t>Venezuela</t>
  </si>
  <si>
    <t>IP-7546</t>
  </si>
  <si>
    <t>KEN-T-TNT</t>
  </si>
  <si>
    <t>West African Program to Combat AIDS and STI</t>
  </si>
  <si>
    <t>Viet Nam</t>
  </si>
  <si>
    <t>IP-7580</t>
  </si>
  <si>
    <t>KGZ-C-UNDP</t>
  </si>
  <si>
    <t>Christian Health Association of Ghana</t>
  </si>
  <si>
    <t>Zambia</t>
  </si>
  <si>
    <t>IP-8337</t>
  </si>
  <si>
    <t>Ministry of Health and Social Assistance of the Republic of Guatemala</t>
  </si>
  <si>
    <t>IP-8879</t>
  </si>
  <si>
    <t>Humanist Institute for Co-operation with Developing Countries</t>
  </si>
  <si>
    <t>Zimbabwe</t>
  </si>
  <si>
    <t>IP-7499</t>
  </si>
  <si>
    <t>LAO-C-MOH</t>
  </si>
  <si>
    <t>Institute of Nutrition of Central America and Panama (INCAP)</t>
  </si>
  <si>
    <t>IP-7716</t>
  </si>
  <si>
    <t>LBR-C-MOH</t>
  </si>
  <si>
    <t>Inter-American Development Bank</t>
  </si>
  <si>
    <t>IP-7717</t>
  </si>
  <si>
    <t>LBR-C-PLAN</t>
  </si>
  <si>
    <t>IP-7720</t>
  </si>
  <si>
    <t>LBR-M-CRS</t>
  </si>
  <si>
    <t>Secrétariat Exécutif du Comité National de Lutte contre le Sida de la République de Guinée</t>
  </si>
  <si>
    <t>IP-7721</t>
  </si>
  <si>
    <t>LBR-M-PII</t>
  </si>
  <si>
    <t>The Ministry of Health of the Republic of Guinea</t>
  </si>
  <si>
    <t>IP-7719</t>
  </si>
  <si>
    <t>LKA-H-MOH</t>
  </si>
  <si>
    <t>IP-7718</t>
  </si>
  <si>
    <t>LKA-S-MOH</t>
  </si>
  <si>
    <t>German Corporation for International Cooperation (GIZ) GmbH</t>
  </si>
  <si>
    <t>QNA-C-CDF</t>
  </si>
  <si>
    <t>IP-7861</t>
  </si>
  <si>
    <t>LKA-T-MOH</t>
  </si>
  <si>
    <t>IP-7237</t>
  </si>
  <si>
    <t>LSO-C-MOF</t>
  </si>
  <si>
    <t>National Secretariat to Fight AIDS of Guinea-Bissau</t>
  </si>
  <si>
    <t>IP-7064</t>
  </si>
  <si>
    <t>MAR-C-MOH</t>
  </si>
  <si>
    <t>Ministry of Health of the Republic of Guinea-Bissau</t>
  </si>
  <si>
    <t>IP-7851</t>
  </si>
  <si>
    <t>MDA-C-PCIMU</t>
  </si>
  <si>
    <t>IP-9021</t>
  </si>
  <si>
    <t>MDG-H-PSI</t>
  </si>
  <si>
    <t>Ministry of Health of the Co-operative Republic of Guyana</t>
  </si>
  <si>
    <t>IP-7273</t>
  </si>
  <si>
    <t>MDG-H-SECNLS</t>
  </si>
  <si>
    <t>IP-7049</t>
  </si>
  <si>
    <t>MDG-M-PSI</t>
  </si>
  <si>
    <t>IP-7724</t>
  </si>
  <si>
    <t>MDG-S-MOH</t>
  </si>
  <si>
    <t>Ministère de la Santé Publique et de la Population (Unité de Gestion des Projets)</t>
  </si>
  <si>
    <t>IP-7456</t>
  </si>
  <si>
    <t>MDG-T-CRS</t>
  </si>
  <si>
    <t>IP-7427</t>
  </si>
  <si>
    <t>MLI-C-ARC</t>
  </si>
  <si>
    <t>IP-7453</t>
  </si>
  <si>
    <t>MLI-C-MOH</t>
  </si>
  <si>
    <t>Ministry of Health of the Republic of Honduras</t>
  </si>
  <si>
    <t>IP-7691</t>
  </si>
  <si>
    <t>MLI-M-CRS</t>
  </si>
  <si>
    <t>International Bank for Reconstruction and Development</t>
  </si>
  <si>
    <t>IP-7688</t>
  </si>
  <si>
    <t>MLI-S-MOH</t>
  </si>
  <si>
    <t>Department of Economic Affairs, Ministry of Finance of India</t>
  </si>
  <si>
    <t>Seychelles</t>
  </si>
  <si>
    <t>MWI-C-WVM</t>
  </si>
  <si>
    <t>IP-7201</t>
  </si>
  <si>
    <t>MMR-H-SCF</t>
  </si>
  <si>
    <t>IL&amp;FS Education &amp; Technology Services Ltd.</t>
  </si>
  <si>
    <t>MWI-M-MOH</t>
  </si>
  <si>
    <t>IP-7054</t>
  </si>
  <si>
    <t>MMR-H-UNOPS</t>
  </si>
  <si>
    <t>Emmanuel Hospital Association</t>
  </si>
  <si>
    <t>MWI-C-MOH</t>
  </si>
  <si>
    <t>IP-7055</t>
  </si>
  <si>
    <t>MMR-T-SCF</t>
  </si>
  <si>
    <t>Caritas India</t>
  </si>
  <si>
    <t>MWI-M-WVM</t>
  </si>
  <si>
    <t>IP-7056</t>
  </si>
  <si>
    <t>MMR-T-UNOPS</t>
  </si>
  <si>
    <t>India HIV/AIDS Alliance</t>
  </si>
  <si>
    <t>MYS-H-MAC</t>
  </si>
  <si>
    <t>IP-8751</t>
  </si>
  <si>
    <t>MNE-H-MoH</t>
  </si>
  <si>
    <t>Plan International (India Chapter)</t>
  </si>
  <si>
    <t>IP-7476</t>
  </si>
  <si>
    <t>MNG-C-MOH</t>
  </si>
  <si>
    <t>Solidarity and Action Against The HIV Infection in India</t>
  </si>
  <si>
    <t>IP-7482</t>
  </si>
  <si>
    <t>MOZ-C-CCS</t>
  </si>
  <si>
    <t>International Union Against Tuberculosis and Lung Disease</t>
  </si>
  <si>
    <t>IP-8254</t>
  </si>
  <si>
    <t>MOZ-H-FDC</t>
  </si>
  <si>
    <t>World Vision India</t>
  </si>
  <si>
    <t>IP-7540</t>
  </si>
  <si>
    <t>MOZ-H-MOH</t>
  </si>
  <si>
    <t>MRT-Z-SENLS</t>
  </si>
  <si>
    <t>IP-8387</t>
  </si>
  <si>
    <t>MOZ-M-MOH</t>
  </si>
  <si>
    <t>Indian Nursing Council</t>
  </si>
  <si>
    <t>MUS-H-NAS</t>
  </si>
  <si>
    <t>IP-7600</t>
  </si>
  <si>
    <t>MOZ-M-WV</t>
  </si>
  <si>
    <t>Tata Institute of Social Sciences</t>
  </si>
  <si>
    <t>IP-7473</t>
  </si>
  <si>
    <t>MOZ-T-MOH</t>
  </si>
  <si>
    <t>William J. Clinton Foundation</t>
  </si>
  <si>
    <t>IP-7060</t>
  </si>
  <si>
    <t>Centre for Health Research and Innovation</t>
  </si>
  <si>
    <t>IP-8579</t>
  </si>
  <si>
    <t>Foundation for Innovative New Diagnostics India</t>
  </si>
  <si>
    <t>IP-7465</t>
  </si>
  <si>
    <t>T.C.I. Foundation</t>
  </si>
  <si>
    <t>IP-7455</t>
  </si>
  <si>
    <t>Persatuan Karya Dharma Kesehatan Indonesia (also known as “PERDHAKI”, Association of Voluntary Health Services of Indonesia)</t>
  </si>
  <si>
    <t>IP-7401</t>
  </si>
  <si>
    <t>Yayasan Spiritia</t>
  </si>
  <si>
    <t>IP-7403</t>
  </si>
  <si>
    <t>National AIDS Commission of Indonesia</t>
  </si>
  <si>
    <t>IP-7402</t>
  </si>
  <si>
    <t>Directorate General of Disease Prevention and Control, Ministry of Health of The Republic of Indonesia</t>
  </si>
  <si>
    <t>IP-7417</t>
  </si>
  <si>
    <t>NAM-Z-MOH</t>
  </si>
  <si>
    <t>Faculty of Public Health, University of Indonesia</t>
  </si>
  <si>
    <t>IP-7416</t>
  </si>
  <si>
    <t>NER-H-MSP</t>
  </si>
  <si>
    <t>Central Board of ‘Aisyiyah</t>
  </si>
  <si>
    <t>QPA-T-ECSA</t>
  </si>
  <si>
    <t>IP-8819</t>
  </si>
  <si>
    <t>NER-M-CRS</t>
  </si>
  <si>
    <t>Nahdlatul Ulama</t>
  </si>
  <si>
    <t>QRA-M-IDB</t>
  </si>
  <si>
    <t>IP-5646</t>
  </si>
  <si>
    <t>NER-T-MSP</t>
  </si>
  <si>
    <t>Indonesia Planned Parenthood Association</t>
  </si>
  <si>
    <t>QRA-T-ORAS</t>
  </si>
  <si>
    <t>IP-7433</t>
  </si>
  <si>
    <t>NGA-H-FHI360</t>
  </si>
  <si>
    <t>Konsorsium Komunitas PENABULU-STPI</t>
  </si>
  <si>
    <t>QRA-H-CARICOM</t>
  </si>
  <si>
    <t>IP-8918</t>
  </si>
  <si>
    <t>NGA-H-NACA</t>
  </si>
  <si>
    <t>Indonesia AIDS Coalition</t>
  </si>
  <si>
    <t>QRB-C-OECS</t>
  </si>
  <si>
    <t>IP-8647</t>
  </si>
  <si>
    <t>NGA-M-CRS</t>
  </si>
  <si>
    <t>QSE-M-UNOPS</t>
  </si>
  <si>
    <t>IP-7087</t>
  </si>
  <si>
    <t>NGA-M-NMEP</t>
  </si>
  <si>
    <t>QPA-T-IGAD</t>
  </si>
  <si>
    <t>IP-8686</t>
  </si>
  <si>
    <t>NGA-S-NACA</t>
  </si>
  <si>
    <t>Iraq</t>
  </si>
  <si>
    <t>QMZ-H-AUA</t>
  </si>
  <si>
    <t>IP-8402</t>
  </si>
  <si>
    <t>NGA-T-IHVN</t>
  </si>
  <si>
    <t>QRA-H-HIVOS2</t>
  </si>
  <si>
    <t>IP-8915</t>
  </si>
  <si>
    <t>NGA-T-LSMOH</t>
  </si>
  <si>
    <t>Ministry of Health and Wellness,  Jamaica</t>
  </si>
  <si>
    <t>Antigua and Barbuda</t>
  </si>
  <si>
    <t>QSA-H-AFAO</t>
  </si>
  <si>
    <t>IP-8713</t>
  </si>
  <si>
    <t>NGA-T-NTBLCP</t>
  </si>
  <si>
    <t>RSE on REU “National Scientific Center of Phthisiopulmonology of the Republic of  Kazakhstan” of the Ministry of Health of the Republic of  Kazakhstan</t>
  </si>
  <si>
    <t>Barbados</t>
  </si>
  <si>
    <t>QMZ-H-FA</t>
  </si>
  <si>
    <t>IP-8237</t>
  </si>
  <si>
    <t>NIC-C-WVI</t>
  </si>
  <si>
    <t>Kazakh scientific center of dermatology and infectious diseases of the Ministry of Health of the Republic of Kazakhstan</t>
  </si>
  <si>
    <t>QSF-Z-IOM</t>
  </si>
  <si>
    <t>IP-8230</t>
  </si>
  <si>
    <t>NIC-M-REDNICA</t>
  </si>
  <si>
    <t>Project HOPE  - the People to People Health Foundation</t>
  </si>
  <si>
    <t>QPA-M-E8S</t>
  </si>
  <si>
    <t>IP-8431</t>
  </si>
  <si>
    <t>NPL-H-SCF</t>
  </si>
  <si>
    <t>National Treasury of the Republic of Kenya</t>
  </si>
  <si>
    <t>QPA-M-LSDI</t>
  </si>
  <si>
    <t>IP-9014</t>
  </si>
  <si>
    <t>NPL-M-SCF</t>
  </si>
  <si>
    <t>Amref Health Africa</t>
  </si>
  <si>
    <t>QPA-T-TIMS</t>
  </si>
  <si>
    <t>IP-8131</t>
  </si>
  <si>
    <t>NPL-T-SCF</t>
  </si>
  <si>
    <t>Kenya Red Cross Society</t>
  </si>
  <si>
    <t>QSE-T-IOM</t>
  </si>
  <si>
    <t>IP-8389</t>
  </si>
  <si>
    <t>PAK-H-NZT</t>
  </si>
  <si>
    <t>Korea (Democratic Peoples Republic)</t>
  </si>
  <si>
    <t>QSD-T-UNDP</t>
  </si>
  <si>
    <t>IP-8405</t>
  </si>
  <si>
    <t>PAK-H-UNDP</t>
  </si>
  <si>
    <t>Community Development Fund</t>
  </si>
  <si>
    <t>QMZ-T-PNT</t>
  </si>
  <si>
    <t>IP-8567</t>
  </si>
  <si>
    <t>PAK-M-DOMC</t>
  </si>
  <si>
    <t>Trinidad and Tobago</t>
  </si>
  <si>
    <t>QUA-M-UNDP</t>
  </si>
  <si>
    <t>IP-7486</t>
  </si>
  <si>
    <t>PAK-M-TIH</t>
  </si>
  <si>
    <t>QUA-C-UNDP</t>
  </si>
  <si>
    <t>IP-7623</t>
  </si>
  <si>
    <t>PAK-T-MC</t>
  </si>
  <si>
    <t>Ministry of Health of the Lao People's Democratic Republic</t>
  </si>
  <si>
    <t>IP-7096</t>
  </si>
  <si>
    <t>PAK-T-NTP</t>
  </si>
  <si>
    <t>Pact, Inc.</t>
  </si>
  <si>
    <t>IP-7095</t>
  </si>
  <si>
    <t>PER-C-SES</t>
  </si>
  <si>
    <t>Ministry of Finance of the Kingdom of Lesotho</t>
  </si>
  <si>
    <t>IP-7303</t>
  </si>
  <si>
    <t>PHL-H-PSFI</t>
  </si>
  <si>
    <t>IP-7302</t>
  </si>
  <si>
    <t>PHL-M-PSFI</t>
  </si>
  <si>
    <t>Ministry of Health and Social Welfare</t>
  </si>
  <si>
    <t>IP-7099</t>
  </si>
  <si>
    <t>PHL-T-PBSP</t>
  </si>
  <si>
    <t>IP-7595</t>
  </si>
  <si>
    <t>PNG-C-WV</t>
  </si>
  <si>
    <t>IP-7596</t>
  </si>
  <si>
    <t>PNG-M-RAM</t>
  </si>
  <si>
    <t>Panama</t>
  </si>
  <si>
    <t>IP-7597</t>
  </si>
  <si>
    <t>PRY-H-CIRD</t>
  </si>
  <si>
    <t>Sécrétariat Exécutif du Comité National de Lutte Contre le VIH/SIDA de la République de Madagascar</t>
  </si>
  <si>
    <t>IP-8277</t>
  </si>
  <si>
    <t>Unité de Gestion des Projets d'Appui au Secteur Santé de la République de Madagascar</t>
  </si>
  <si>
    <t>IP-8176</t>
  </si>
  <si>
    <t>Office National de Nutrition</t>
  </si>
  <si>
    <t>IP-7426</t>
  </si>
  <si>
    <t>Pact Madagascar</t>
  </si>
  <si>
    <t>IP-8236</t>
  </si>
  <si>
    <t>Ministry of Public Health of the Republic of Madagascar</t>
  </si>
  <si>
    <t>IP-7315</t>
  </si>
  <si>
    <t>IP-7164</t>
  </si>
  <si>
    <t>World Vision Malawi</t>
  </si>
  <si>
    <t>IP-7174</t>
  </si>
  <si>
    <t>Ministry of Health of the Republic of Malawi</t>
  </si>
  <si>
    <t>IP-7163</t>
  </si>
  <si>
    <t>ActionAid International Malawi</t>
  </si>
  <si>
    <t>IP-7180</t>
  </si>
  <si>
    <t>The Registered Trustees of the National AIDS Commission Trust of the Republic of Malawi</t>
  </si>
  <si>
    <t>IP-7181</t>
  </si>
  <si>
    <t>Malaysian AIDS Council</t>
  </si>
  <si>
    <t>IP-7156</t>
  </si>
  <si>
    <t>IP-7157</t>
  </si>
  <si>
    <t>IP-7750</t>
  </si>
  <si>
    <t>Ministère de la Santé et du Développement Social de la République du Mali</t>
  </si>
  <si>
    <t>IP-7837</t>
  </si>
  <si>
    <t>Groupe Pivot Santé Population</t>
  </si>
  <si>
    <t>IP-7920</t>
  </si>
  <si>
    <t>Mexico</t>
  </si>
  <si>
    <t>IP-7629</t>
  </si>
  <si>
    <t>Argentina</t>
  </si>
  <si>
    <t>IP-7263</t>
  </si>
  <si>
    <t>National High Council for the Fight against AIDS</t>
  </si>
  <si>
    <t>Chile</t>
  </si>
  <si>
    <t>IP-7262</t>
  </si>
  <si>
    <t>Association pour Résilience des Communautés vers l’Accès au Développement et à la Santé Plus</t>
  </si>
  <si>
    <t>IP-7677</t>
  </si>
  <si>
    <t>National Executive Secretariat for fight against Aids of the Islamic Republic of Mauritania</t>
  </si>
  <si>
    <t>IP-7528</t>
  </si>
  <si>
    <t>IP-7529</t>
  </si>
  <si>
    <t>Ministry of Health and Wellness</t>
  </si>
  <si>
    <t>IP-7435</t>
  </si>
  <si>
    <t>Prévention Information Lutte contre le Sida</t>
  </si>
  <si>
    <t>IP-8633</t>
  </si>
  <si>
    <t>Public Institution - Coordination, Implementation and Monitoring Unit of the Health  System Projects</t>
  </si>
  <si>
    <t>IP-7050</t>
  </si>
  <si>
    <t>Center for Health Policies and Studies</t>
  </si>
  <si>
    <t>IP-7046</t>
  </si>
  <si>
    <t>Ministry of Health of Mongolia</t>
  </si>
  <si>
    <t>IP-7051</t>
  </si>
  <si>
    <t>ROU-T-MOH</t>
  </si>
  <si>
    <t>IP-5894</t>
  </si>
  <si>
    <t>Ministry of Health of Montenegro</t>
  </si>
  <si>
    <t>RUS-H-HAF</t>
  </si>
  <si>
    <t>IP-7876</t>
  </si>
  <si>
    <t>Ministry of Health of the Kingdom of Morocco</t>
  </si>
  <si>
    <t>RWA-M-MOH</t>
  </si>
  <si>
    <t>IP-7437</t>
  </si>
  <si>
    <t>Fundação para o Desenvolvimento da Comunidade</t>
  </si>
  <si>
    <t>Dominica</t>
  </si>
  <si>
    <t>RWA-C-MOH</t>
  </si>
  <si>
    <t>IP-7436</t>
  </si>
  <si>
    <t>Ministry of Health of Mozambique</t>
  </si>
  <si>
    <t>Grenada</t>
  </si>
  <si>
    <t>STP-Z-MOH</t>
  </si>
  <si>
    <t>IP-7545</t>
  </si>
  <si>
    <t>Saint Kitts and Nevis</t>
  </si>
  <si>
    <t>SEN-H-CNLS</t>
  </si>
  <si>
    <t>IP-7494</t>
  </si>
  <si>
    <t>Centro de Colaboração em Saúde</t>
  </si>
  <si>
    <t>Saint Lucia</t>
  </si>
  <si>
    <t>SEN-H-ANCS</t>
  </si>
  <si>
    <t>IP-7495</t>
  </si>
  <si>
    <t>East, Central and Southern Africa Health Community</t>
  </si>
  <si>
    <t>Saint Vincent and Grenadines</t>
  </si>
  <si>
    <t>SEN-Z-PLAN</t>
  </si>
  <si>
    <t>IP-7498</t>
  </si>
  <si>
    <t>Multicountry Americas CVC-COIN</t>
  </si>
  <si>
    <t>SEN-Z-MOH</t>
  </si>
  <si>
    <t>IP-7538</t>
  </si>
  <si>
    <t>Caribbean Vulnerable Communities Coalition</t>
  </si>
  <si>
    <t>SRB-H-MOH</t>
  </si>
  <si>
    <t>IP-8578</t>
  </si>
  <si>
    <t>SLE-Z-MOHS</t>
  </si>
  <si>
    <t>IP-7867</t>
  </si>
  <si>
    <t>SLE-Z-CRS</t>
  </si>
  <si>
    <t>IP-7687</t>
  </si>
  <si>
    <t>Multicountry Americas ICW</t>
  </si>
  <si>
    <t>SLB-T-MOH</t>
  </si>
  <si>
    <t>IP-7480</t>
  </si>
  <si>
    <t>Organismo Andino de Salud - Convenio Hipólito Unanue</t>
  </si>
  <si>
    <t>SLB-M-MHMS</t>
  </si>
  <si>
    <t>IP-7541</t>
  </si>
  <si>
    <t>Multicountry Americas REDLACTRANS</t>
  </si>
  <si>
    <t>SOM-T-WV</t>
  </si>
  <si>
    <t>IP-7508</t>
  </si>
  <si>
    <t>Multicountry Americas REDTRASEX</t>
  </si>
  <si>
    <t>SOM-M-UNICEF</t>
  </si>
  <si>
    <t>IP-7520</t>
  </si>
  <si>
    <t>Multicountry Asia IHAA</t>
  </si>
  <si>
    <t>SOM-H-UNICEF</t>
  </si>
  <si>
    <t>IP-7100</t>
  </si>
  <si>
    <t>Caribbean Community (CARICOM)</t>
  </si>
  <si>
    <t>ZAF-C-AFSA</t>
  </si>
  <si>
    <t>IP-8669</t>
  </si>
  <si>
    <t>Organisation of Eastern Caribbean States</t>
  </si>
  <si>
    <t>ZAF-C-BZ</t>
  </si>
  <si>
    <t>IP-8670</t>
  </si>
  <si>
    <t>QNB-C-MOH</t>
  </si>
  <si>
    <t>Multicountry Central Americas REDCA</t>
  </si>
  <si>
    <t>Secretaría de la Integración Social Centroamericana</t>
  </si>
  <si>
    <t>ZAF-C-NACOSA</t>
  </si>
  <si>
    <t>IP-8672</t>
  </si>
  <si>
    <t>QNB-M-MoH</t>
  </si>
  <si>
    <t>Multicountry East Asia and Pacific APN</t>
  </si>
  <si>
    <t>Asia Pacific Network of People Living with HIV/AIDS</t>
  </si>
  <si>
    <t>ZAF-C-NDOH</t>
  </si>
  <si>
    <t>IP-8671</t>
  </si>
  <si>
    <t>SSD-M-UNICEF</t>
  </si>
  <si>
    <t>IP-7919</t>
  </si>
  <si>
    <t>Multicountry East Asia and Pacific HIVOS</t>
  </si>
  <si>
    <t>SSD-C-UNDP</t>
  </si>
  <si>
    <t>IP-7391</t>
  </si>
  <si>
    <t>IP-8111</t>
  </si>
  <si>
    <t>Multicountry Eastern Africa ANECCA</t>
  </si>
  <si>
    <t>African Network for the Care of Children Affected by HIV/AIDS</t>
  </si>
  <si>
    <t>IP-8386</t>
  </si>
  <si>
    <t>Intergovernmental Authority on Development</t>
  </si>
  <si>
    <t>IP-7707</t>
  </si>
  <si>
    <t>Multicountry Eastern Africa KANCO</t>
  </si>
  <si>
    <t>Kenya AIDS NGOs Consortium</t>
  </si>
  <si>
    <t>SDN-M-MOH</t>
  </si>
  <si>
    <t>IP-7630</t>
  </si>
  <si>
    <t>Multicountry EECA ECOM</t>
  </si>
  <si>
    <t>ECOM - Eurasian Coalition on Health, Rights, Gender and Sexual Diversity</t>
  </si>
  <si>
    <t>Palestine</t>
  </si>
  <si>
    <t>SDN-H-UNDP</t>
  </si>
  <si>
    <t>IP-7547</t>
  </si>
  <si>
    <t>Multicountry EECA ECUO</t>
  </si>
  <si>
    <t>ICO East Europe and Central Asia Union of People Living with HIV</t>
  </si>
  <si>
    <t>Syrian Arab Republic</t>
  </si>
  <si>
    <t>SDN-T-UNDP</t>
  </si>
  <si>
    <t>IP-7556</t>
  </si>
  <si>
    <t>Multicountry EECA EHRN</t>
  </si>
  <si>
    <t>Eurasian Harm Reduction Network</t>
  </si>
  <si>
    <t>Yemen</t>
  </si>
  <si>
    <t>SUR-H-MOH</t>
  </si>
  <si>
    <t>IP-8136</t>
  </si>
  <si>
    <t>Multicountry EECA IHAU</t>
  </si>
  <si>
    <t>International Charitable Foundation “Alliance for Public Health”</t>
  </si>
  <si>
    <t>Marshall Islands</t>
  </si>
  <si>
    <t>SUR-M-MoH</t>
  </si>
  <si>
    <t>IP-7483</t>
  </si>
  <si>
    <t>Multicountry EECA PAS</t>
  </si>
  <si>
    <t>Micronesia (Federated States)</t>
  </si>
  <si>
    <t>TJK-C-UNDP</t>
  </si>
  <si>
    <t>IP-7301</t>
  </si>
  <si>
    <t>Nauru</t>
  </si>
  <si>
    <t>TZA-H-MOFP</t>
  </si>
  <si>
    <t>IP-7524</t>
  </si>
  <si>
    <t>Palau</t>
  </si>
  <si>
    <t>TZA-M-MOFP</t>
  </si>
  <si>
    <t>IP-7544</t>
  </si>
  <si>
    <t>Australian Federation Of AIDS Organisations Limited</t>
  </si>
  <si>
    <t>Cook Islands</t>
  </si>
  <si>
    <t>TZA-C-Amref</t>
  </si>
  <si>
    <t>IP-7525</t>
  </si>
  <si>
    <t>Multicountry MENA HRA</t>
  </si>
  <si>
    <t>Middle East and North Africa Harm Reduction Association</t>
  </si>
  <si>
    <t>Niue</t>
  </si>
  <si>
    <t>TZA-T-MOFP</t>
  </si>
  <si>
    <t>IP-7526</t>
  </si>
  <si>
    <t>Multicountry MENA IOM</t>
  </si>
  <si>
    <t>Samoa</t>
  </si>
  <si>
    <t>THA-C-DDC</t>
  </si>
  <si>
    <t>IP-7502</t>
  </si>
  <si>
    <t>Frontline AIDS</t>
  </si>
  <si>
    <t>Tonga</t>
  </si>
  <si>
    <t>THA-C-RTF</t>
  </si>
  <si>
    <t>IP-7503</t>
  </si>
  <si>
    <t>Tuvalu</t>
  </si>
  <si>
    <t>TLS-M-MOH</t>
  </si>
  <si>
    <t>IP-7411</t>
  </si>
  <si>
    <t>Multicountry South Asia</t>
  </si>
  <si>
    <t>Kiribati</t>
  </si>
  <si>
    <t>TLS-T-MOH</t>
  </si>
  <si>
    <t>IP-7446</t>
  </si>
  <si>
    <t>Vanuatu</t>
  </si>
  <si>
    <t>TLS-H-MOH</t>
  </si>
  <si>
    <t>IP-7445</t>
  </si>
  <si>
    <t>Multicountry South-Eastern Asia AFAO</t>
  </si>
  <si>
    <t>TGO-H-PMT</t>
  </si>
  <si>
    <t>IP-7377</t>
  </si>
  <si>
    <t>Multicountry Southern Africa ARASA</t>
  </si>
  <si>
    <t>TGO-T-PMT</t>
  </si>
  <si>
    <t>IP-7378</t>
  </si>
  <si>
    <t>SADC Malaria Elimination Eight Secretariat</t>
  </si>
  <si>
    <t>TGO-M-PMT</t>
  </si>
  <si>
    <t>IP-7374</t>
  </si>
  <si>
    <t>Multicountry Southern Africa HIVOS</t>
  </si>
  <si>
    <t>TUN-H-ONFP</t>
  </si>
  <si>
    <t>IP-8433</t>
  </si>
  <si>
    <t>Lubombo Spatial Development Initiative 2 NPC</t>
  </si>
  <si>
    <t>TKM-T-UNDP</t>
  </si>
  <si>
    <t>IP-7567</t>
  </si>
  <si>
    <t>Multicountry Southern Africa SADC</t>
  </si>
  <si>
    <t>Southern African Development Community Secretariat</t>
  </si>
  <si>
    <t>UGA-H-MoFPED</t>
  </si>
  <si>
    <t>IP-7090</t>
  </si>
  <si>
    <t>UGA-M-MoFPED</t>
  </si>
  <si>
    <t>IP-7083</t>
  </si>
  <si>
    <t>Multicountry Southern Africa WHC</t>
  </si>
  <si>
    <t>Wits Health Consortium (Pty) Ltd</t>
  </si>
  <si>
    <t>UGA-C-TASO</t>
  </si>
  <si>
    <t>IP-7082</t>
  </si>
  <si>
    <t>UGA-T-MoFPED</t>
  </si>
  <si>
    <t>IP-7091</t>
  </si>
  <si>
    <t>UGA-M-TASO</t>
  </si>
  <si>
    <t>IP-7084</t>
  </si>
  <si>
    <t>UKR-C-AUN</t>
  </si>
  <si>
    <t>IP-7510</t>
  </si>
  <si>
    <t>Multicountry TB LAC PIH</t>
  </si>
  <si>
    <t>Partners In Health</t>
  </si>
  <si>
    <t>UKR-C-PHC</t>
  </si>
  <si>
    <t>IP-7511</t>
  </si>
  <si>
    <t>UKR-C-AUA</t>
  </si>
  <si>
    <t>IP-7512</t>
  </si>
  <si>
    <t>Multicountry West Africa ALCO</t>
  </si>
  <si>
    <t>Abidjan-Lagos Corridor Organization</t>
  </si>
  <si>
    <t>UZB-C-RAC</t>
  </si>
  <si>
    <t>IP-7887</t>
  </si>
  <si>
    <t>Multicountry West Africa ITPC</t>
  </si>
  <si>
    <t>International Treatment Preparedness Coalition</t>
  </si>
  <si>
    <t>VEN-M-UNDP</t>
  </si>
  <si>
    <t>IP-7521</t>
  </si>
  <si>
    <t>Multicountry Western Africa ANCS</t>
  </si>
  <si>
    <t>Alliance Nationale des Communautés pour la Santé - Sénégal</t>
  </si>
  <si>
    <t>VNM-T-NTP</t>
  </si>
  <si>
    <t>IP-7282</t>
  </si>
  <si>
    <t>Multicountry Western Africa HI</t>
  </si>
  <si>
    <t>Handicap International Federation</t>
  </si>
  <si>
    <t>VNM-H-VAAC</t>
  </si>
  <si>
    <t>IP-7283</t>
  </si>
  <si>
    <t>VNM-H-VUSTA</t>
  </si>
  <si>
    <t>IP-7284</t>
  </si>
  <si>
    <t>ZMB-C-MOH</t>
  </si>
  <si>
    <t>IP-7509</t>
  </si>
  <si>
    <t>ZMB-C-CHAZ</t>
  </si>
  <si>
    <t>IP-7513</t>
  </si>
  <si>
    <t>Ministry of Health and Social Services of Namibia</t>
  </si>
  <si>
    <t>ZMB-M-MOH</t>
  </si>
  <si>
    <t>IP-7514</t>
  </si>
  <si>
    <t>Namibia Network of AIDS Service Organizations</t>
  </si>
  <si>
    <t>ZMB-M-CHAZ</t>
  </si>
  <si>
    <t>IP-7515</t>
  </si>
  <si>
    <t>IP-7079</t>
  </si>
  <si>
    <t>The Ministry of Health and Population of Nepal</t>
  </si>
  <si>
    <t>IP-7080</t>
  </si>
  <si>
    <t>ZWE-H-UNDP</t>
  </si>
  <si>
    <t>IP-7177</t>
  </si>
  <si>
    <t>ZWE-T-MOHCC</t>
  </si>
  <si>
    <t>IP-7185</t>
  </si>
  <si>
    <t>Federación Red NICASALUD</t>
  </si>
  <si>
    <t>ZWE-M-MOHCC</t>
  </si>
  <si>
    <t>IP-7120</t>
  </si>
  <si>
    <t>Instituto Nicaragüense de Seguridad Social</t>
  </si>
  <si>
    <t>Cellule Nationale de Coordination Technique de la Riposte Nationale au Sida et aux Hépatites</t>
  </si>
  <si>
    <t>Ministry of Public Health, Population and Social Affairs</t>
  </si>
  <si>
    <t>Management Sciences for Health</t>
  </si>
  <si>
    <t>National Malaria Elimination Programme of the Federal Ministry of Health of the Federal Republic of Nigeria</t>
  </si>
  <si>
    <t>Society For Family Health</t>
  </si>
  <si>
    <t>National Agency for the Control of AIDS</t>
  </si>
  <si>
    <t>Association For Reproductive And Family Health</t>
  </si>
  <si>
    <t>Institute of Human Virology Nigeria</t>
  </si>
  <si>
    <t>Lagos State Ministry of Health</t>
  </si>
  <si>
    <t>Family Health International (FHI360)</t>
  </si>
  <si>
    <t>National Tuberculosis &amp; Leprosy Control Programme</t>
  </si>
  <si>
    <t>The Ministry of Health of the Former Yugoslav Republic of Macedonia</t>
  </si>
  <si>
    <t>Indus Hospital &amp; Health Network</t>
  </si>
  <si>
    <t>Directorate of Malaria Control, Ministry of National Health Services, Regulations and Coordination of Pakistan</t>
  </si>
  <si>
    <t>Ministry of National Health Services, Regulations and Coordination of Pakistan</t>
  </si>
  <si>
    <t>Nai Zindagi</t>
  </si>
  <si>
    <t>Mercy Corps</t>
  </si>
  <si>
    <t>National TB Control Programme Pakistan</t>
  </si>
  <si>
    <t>Cicatelli Associates Inc.</t>
  </si>
  <si>
    <t>World Vision (PNG) Trust</t>
  </si>
  <si>
    <t>Oil Search Foundation</t>
  </si>
  <si>
    <t>The Rotary Club of Port Moresby Inc.</t>
  </si>
  <si>
    <t>Centro de Información y Recursos para el Desarrollo</t>
  </si>
  <si>
    <t>Alter Vida - Centro de Estudios y Formación para el Ecodesarrollo</t>
  </si>
  <si>
    <t>Pathfinder International</t>
  </si>
  <si>
    <t>Ministry of Health (PARSALUD II, Unidad Ejecutora 123) of the Republic of Peru</t>
  </si>
  <si>
    <t>Socios en Salud sucursal Peru</t>
  </si>
  <si>
    <t>CARE Peru</t>
  </si>
  <si>
    <t>Department of Health, Republic of the Philippines</t>
  </si>
  <si>
    <t>Pilipinas Shell Foundation, Inc.</t>
  </si>
  <si>
    <t>Philippine Business for Social Progress, Inc.</t>
  </si>
  <si>
    <t>Romanian Angel Appeal Foundation</t>
  </si>
  <si>
    <t>Ministry of Health of Romania</t>
  </si>
  <si>
    <t>Open Health Institute</t>
  </si>
  <si>
    <t>St. Petersburg charitable fund programs “Humanitarian action”</t>
  </si>
  <si>
    <t>Ministry of Health of the Republic of Rwanda</t>
  </si>
  <si>
    <t>United Nations High Commisioner for Refugees</t>
  </si>
  <si>
    <t>Ministry of Health of Sao Tome and Principe</t>
  </si>
  <si>
    <t>IntraHealth International, Inc.</t>
  </si>
  <si>
    <t>Conseil National de Lutte contre le SIDA de la République du Sénégal</t>
  </si>
  <si>
    <t>Ministry of Health and Social Action of the Republic of Senegal</t>
  </si>
  <si>
    <t>Ministry of Health, Prevention and Public Hygiene of the Republic of Senegal - AIDS Division</t>
  </si>
  <si>
    <t>Ministry of Health of Republic of Serbia</t>
  </si>
  <si>
    <t>National HIV/AIDS Secretariat</t>
  </si>
  <si>
    <t>Ministry of Health and Sanitation of Sierra Leone</t>
  </si>
  <si>
    <t>Solomon Islands Ministry of Health and Medical Services</t>
  </si>
  <si>
    <t>Beyond Zero NPC</t>
  </si>
  <si>
    <t>AIDS Foundation South Africa</t>
  </si>
  <si>
    <t>Kheth'Impilo AIDS Free Living</t>
  </si>
  <si>
    <t>KwaZulu Natal Provincial Treasury</t>
  </si>
  <si>
    <t>Networking HIV and AIDS Community of Southern Africa NPC</t>
  </si>
  <si>
    <t>National Department of Health of the Republic of South Africa</t>
  </si>
  <si>
    <t>Right to Care</t>
  </si>
  <si>
    <t>Soul City Institute for Health and Development Communication</t>
  </si>
  <si>
    <t>Western Cape Government: Health</t>
  </si>
  <si>
    <t>National Religious Association for Social Development</t>
  </si>
  <si>
    <t>Ministry of Health of the Democratic Socialist  Republic of Sri Lanka</t>
  </si>
  <si>
    <t>The Family Planning Association of Sri Lanka</t>
  </si>
  <si>
    <t>Federal Ministry of Health of the Republic of Sudan</t>
  </si>
  <si>
    <t>Ministry of Health of the Republic of Suriname</t>
  </si>
  <si>
    <t>Republican Center of Tuberculosis Control - Tajikistan</t>
  </si>
  <si>
    <t>Ministry of Finance and Planning of the United Republic of Tanzania</t>
  </si>
  <si>
    <t>Department of Disease Control, Ministry of Public Health of the Royal Government of Thailand</t>
  </si>
  <si>
    <t>Raks Thai Foundation</t>
  </si>
  <si>
    <t>Ministry of Health of the Democratic Republic of Timor-Leste</t>
  </si>
  <si>
    <t>Primature de la République Togolaise</t>
  </si>
  <si>
    <t>The Ministry of Health of the Togolese Republic</t>
  </si>
  <si>
    <t>Basic Health Care Directorate</t>
  </si>
  <si>
    <t>Société Tunisienne des Maladies Respiratoires et d’Allergologie</t>
  </si>
  <si>
    <t>Office National de la Famille et de la Population de la République de Tunisie</t>
  </si>
  <si>
    <t>The AIDS Support Organisation (Uganda) Limited</t>
  </si>
  <si>
    <t>Ministry of Finance, Planning and Economic Development of the Republic of Uganda</t>
  </si>
  <si>
    <t>State Institution "Public Health Center of the Ministry of Health of Ukraine"</t>
  </si>
  <si>
    <t>Charitable Organization "All-Ukrainian Network of People Living with HIV/AIDS"</t>
  </si>
  <si>
    <t>Republican Center of State Sanitary-Epidemiological Surveillance of the Republic of Uzbekistan</t>
  </si>
  <si>
    <t>Republican DOTS Centre  Ministry of Health of the Republic of Uzbekistan</t>
  </si>
  <si>
    <t>Republican Center to Fight AIDS</t>
  </si>
  <si>
    <t>Republican Specialized Scientific-Practical Medical Center of Phthisiology and Pulmonology</t>
  </si>
  <si>
    <t>Viet Nam Authority of HIV/AIDS Control</t>
  </si>
  <si>
    <t>Department of Planning and Finance, Ministry of Health, Socialist Republic of Vietnam</t>
  </si>
  <si>
    <t>Viet Nam Union of Science and Technology Associations</t>
  </si>
  <si>
    <t>National Institute of Malariology, Parasitology and Entomology of the Ministry of Health of the Socialist Republic of Viet Nam</t>
  </si>
  <si>
    <t>Viet Nam National Lung Hospital</t>
  </si>
  <si>
    <t>Ministry of Health/National Lung Hospital of the Socialist Republic of Viet Nam</t>
  </si>
  <si>
    <t>National Malaria Control Programme of the Ministry of Health and Population of the Republic of Yemen</t>
  </si>
  <si>
    <t>The National Tuberculosis Control Program</t>
  </si>
  <si>
    <t>National AIDS Program</t>
  </si>
  <si>
    <t>Churches Health Association of Zambia</t>
  </si>
  <si>
    <t>Ministry of Health of the Republic of Zambia</t>
  </si>
  <si>
    <t>Ministry of Health of the Revolutionary Government of Zanzibar</t>
  </si>
  <si>
    <t>The Ministry of Health and Child Care of the Republic of Zimbabwe</t>
  </si>
  <si>
    <t>Template language label</t>
  </si>
  <si>
    <t>Langue :</t>
  </si>
  <si>
    <t>Idioma :</t>
  </si>
  <si>
    <t>Pays / Candidat</t>
  </si>
  <si>
    <t>País / Solicitante:</t>
  </si>
  <si>
    <t>Grant Name</t>
  </si>
  <si>
    <t>Nom de la subvention / Nom de la demande de financement</t>
  </si>
  <si>
    <t>Nombre de la Subvención/Nombre de la solicitud de financiamiento</t>
  </si>
  <si>
    <t>Implementation Period Start Date</t>
  </si>
  <si>
    <t>Date de début du programme</t>
  </si>
  <si>
    <t>Fecha de inicio del programa</t>
  </si>
  <si>
    <t>Implementation Period End Date</t>
  </si>
  <si>
    <t>Date de fin du programme</t>
  </si>
  <si>
    <t>Fecha final del programa</t>
  </si>
  <si>
    <t>Fréquence du rapportage programmatique</t>
  </si>
  <si>
    <t>Frecuencia del período de reporte programático</t>
  </si>
  <si>
    <t xml:space="preserve">	Date d'utilisation du financement C19RM</t>
  </si>
  <si>
    <t>Périodes de rapportage des indicateurs</t>
  </si>
  <si>
    <t>Período de reporte de Indicadores</t>
  </si>
  <si>
    <t>Period Start Date</t>
  </si>
  <si>
    <t>Period End Date</t>
  </si>
  <si>
    <t xml:space="preserve">Date de fin de la période </t>
  </si>
  <si>
    <t>Fecha de término del período</t>
  </si>
  <si>
    <t>Período de reporte de MSPT</t>
  </si>
  <si>
    <t>Indicator Number</t>
  </si>
  <si>
    <t xml:space="preserve">Numéro de l'indicateur </t>
  </si>
  <si>
    <t xml:space="preserve">Número del Indicador </t>
  </si>
  <si>
    <t>Standard Indicator</t>
  </si>
  <si>
    <t xml:space="preserve">Indicador estándar </t>
  </si>
  <si>
    <t>Baseline #N Baseline #D</t>
  </si>
  <si>
    <t>Référence #N
Référence #D</t>
  </si>
  <si>
    <t>Línea de base #N
Línea de base #D</t>
  </si>
  <si>
    <t>Baseline %</t>
  </si>
  <si>
    <t>Référence %</t>
  </si>
  <si>
    <t>Baseline Year</t>
  </si>
  <si>
    <t>Référence Année</t>
  </si>
  <si>
    <t>Línea de base año</t>
  </si>
  <si>
    <t>Référence Source</t>
  </si>
  <si>
    <t>Línea de base año fuente</t>
  </si>
  <si>
    <t>Include in GF results</t>
  </si>
  <si>
    <t xml:space="preserve">Inclure dans les résultats du Fonds mondial </t>
  </si>
  <si>
    <t>Incluir en resultados del FM</t>
  </si>
  <si>
    <t>Country / Scope of targets</t>
  </si>
  <si>
    <t>País / Alcance de las metas</t>
  </si>
  <si>
    <t>Cible N#
Cible D#</t>
  </si>
  <si>
    <t>Meta N#
Meta D#</t>
  </si>
  <si>
    <t>Cible %</t>
  </si>
  <si>
    <t>Mark if target is TBD</t>
  </si>
  <si>
    <t>Marquer si la cible est à déterminer «TBD »</t>
  </si>
  <si>
    <t xml:space="preserve">
Message d'erreur (le cas échéant)</t>
  </si>
  <si>
    <t>Mensaje de error (Si Corresponde)</t>
  </si>
  <si>
    <t>Performance Framework - Indicators</t>
  </si>
  <si>
    <t>Cadre de performance - Indicateurs</t>
  </si>
  <si>
    <t>Marco de desempeño - Indicadores</t>
  </si>
  <si>
    <t>Nombre d'erreurs</t>
  </si>
  <si>
    <t>Performance Framework - WPTM</t>
  </si>
  <si>
    <t>Cadre de performance - MSPT</t>
  </si>
  <si>
    <t>Marco de desempeño - MSPT</t>
  </si>
  <si>
    <t>No</t>
  </si>
  <si>
    <t>Numéro</t>
  </si>
  <si>
    <t xml:space="preserve">Número </t>
  </si>
  <si>
    <t>Interventions</t>
  </si>
  <si>
    <t>WPTM category</t>
  </si>
  <si>
    <t>Key Activity</t>
  </si>
  <si>
    <t>Activité principale</t>
  </si>
  <si>
    <t>Country</t>
  </si>
  <si>
    <t>Pays</t>
  </si>
  <si>
    <t>Milestone / Target Description</t>
  </si>
  <si>
    <t xml:space="preserve">Repères / Description de la cible </t>
  </si>
  <si>
    <t>Hitos/ Descripción de la meta</t>
  </si>
  <si>
    <t>Criteria for Completion</t>
  </si>
  <si>
    <t>Criterios para la finalización</t>
  </si>
  <si>
    <t>Objectives</t>
  </si>
  <si>
    <t>Objectifs</t>
  </si>
  <si>
    <t>Objetivos</t>
  </si>
  <si>
    <t>Objective Number</t>
  </si>
  <si>
    <t xml:space="preserve">Numéro de l'objectif </t>
  </si>
  <si>
    <t>Número de objetivo</t>
  </si>
  <si>
    <t>Objective Description</t>
  </si>
  <si>
    <t>Description de l'objectif</t>
  </si>
  <si>
    <t>Descripción de objetivos</t>
  </si>
  <si>
    <t>n/a</t>
  </si>
  <si>
    <t>Référence Source (EN)</t>
  </si>
  <si>
    <t>Línea de base año fuente (EN)</t>
  </si>
  <si>
    <t>Commentaires (EN)</t>
  </si>
  <si>
    <t>Comentarios (EN)</t>
  </si>
  <si>
    <t>Activité principale (EN)</t>
  </si>
  <si>
    <t>Actividad clave (EN)</t>
  </si>
  <si>
    <t xml:space="preserve">Récipiendaire principal responsable </t>
  </si>
  <si>
    <t>Receptor principal responsible</t>
  </si>
  <si>
    <t>Repères/ Description de la cible  (EN)</t>
  </si>
  <si>
    <t>Hitos/ Descripción de la meta (EN)</t>
  </si>
  <si>
    <t>Critère de réalisation (EN)</t>
  </si>
  <si>
    <t>Criterios para la finalización (EN)</t>
  </si>
  <si>
    <t>Submission Date</t>
  </si>
  <si>
    <t>Date de Remise du Rapport</t>
  </si>
  <si>
    <t>Fecha de envío</t>
  </si>
  <si>
    <t>Invalid Indicator from dropdown list</t>
  </si>
  <si>
    <t>Saisie d'indicateur invalide. Sélectionnez de la liste déroulante</t>
  </si>
  <si>
    <t>Entrada de indicador no válida. Seleccione de la lista desplegable</t>
  </si>
  <si>
    <t>No error</t>
  </si>
  <si>
    <t>Pas d'erreurr</t>
  </si>
  <si>
    <t>No hay error</t>
  </si>
  <si>
    <t>Incorrect intervention selected. Select the correct intervention</t>
  </si>
  <si>
    <t>Saisie d'intervention invalide. Sélectionnez de la liste déroulante</t>
  </si>
  <si>
    <t>Entrada de intervención no válida. Seleccione de la lista desplegable.</t>
  </si>
  <si>
    <t>Invalid WPTM Category from dropdown list</t>
  </si>
  <si>
    <t>Saisie Catégories de MSPT invalide. Sélectionnez de la liste déroulante</t>
  </si>
  <si>
    <t>Entrada de Categorías de MSPT no válida. Seleccione de la lista desplegable.</t>
  </si>
  <si>
    <t>RSSH/PP: Community health workers: selection, pre-service training and certification</t>
  </si>
  <si>
    <t>SSRS y preparación frente a pandemias: Selección, formación previa a la prestación del servicio y certificación de los trabajadores de salud comunitarios</t>
  </si>
  <si>
    <t>SRPS / PP : Agents de santé communautaires: Community health workers: sélection, formation initiale et certification</t>
  </si>
  <si>
    <t>RSSH/PP: Community health workers: In-service training</t>
  </si>
  <si>
    <t>SSRS y preparación frente a pandemias: Formación de los trabajadores de salud comunitarios durante la prestación del servicio</t>
  </si>
  <si>
    <t>SRPS / PP : Agents de santé communautaires: Formation continue</t>
  </si>
  <si>
    <t>RSSH/PP: Community health workers: Integrated supportive supervision</t>
  </si>
  <si>
    <t>SSRS y preparación frente a pandemias: Supervisión de apoyo integrada de los trabajadores de salud comunitarios</t>
  </si>
  <si>
    <t>SRPS / PP : Agents de santé communautaires: Supervision formative intégrée</t>
  </si>
  <si>
    <r>
      <t xml:space="preserve">Work Plan Tracking Measures (WPTM) - Section </t>
    </r>
    <r>
      <rPr>
        <sz val="11"/>
        <color rgb="FFFF0000"/>
        <rFont val="Calibri"/>
        <family val="2"/>
        <scheme val="minor"/>
      </rPr>
      <t>C</t>
    </r>
  </si>
  <si>
    <r>
      <t xml:space="preserve">Indicators - Section </t>
    </r>
    <r>
      <rPr>
        <sz val="11"/>
        <color rgb="FFFF0000"/>
        <rFont val="Calibri"/>
        <family val="2"/>
        <scheme val="minor"/>
      </rPr>
      <t>B</t>
    </r>
  </si>
  <si>
    <t>Version 2</t>
  </si>
  <si>
    <r>
      <rPr>
        <b/>
        <sz val="11"/>
        <color theme="1"/>
        <rFont val="Arial"/>
        <family val="2"/>
      </rPr>
      <t>Date updated:</t>
    </r>
    <r>
      <rPr>
        <sz val="11"/>
        <color theme="1"/>
        <rFont val="Arial"/>
        <family val="2"/>
      </rPr>
      <t xml:space="preserve"> 20 April 2023</t>
    </r>
  </si>
  <si>
    <r>
      <rPr>
        <b/>
        <sz val="11"/>
        <color theme="1"/>
        <rFont val="Arial"/>
        <family val="2"/>
      </rPr>
      <t>Date published:</t>
    </r>
    <r>
      <rPr>
        <sz val="11"/>
        <color theme="1"/>
        <rFont val="Arial"/>
        <family val="2"/>
      </rPr>
      <t xml:space="preserve"> 31 March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</si>
</sst>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0" x14ac:knownFonts="1">
    <font>
      <sz val="11"/>
      <color theme="1"/>
      <name val="Calibri"/>
      <family val="2"/>
      <scheme val="minor"/>
    </font>
    <font>
      <sz val="11"/>
      <color theme="1"/>
      <name val="Calibri"/>
      <family val="2"/>
      <scheme val="minor"/>
    </font>
    <font>
      <b/>
      <sz val="18"/>
      <color theme="0"/>
      <name val="Arial Black"/>
      <family val="2"/>
    </font>
    <font>
      <b/>
      <sz val="11"/>
      <color theme="1"/>
      <name val="Arial"/>
      <family val="2"/>
    </font>
    <font>
      <b/>
      <sz val="11"/>
      <name val="Arial"/>
      <family val="2"/>
    </font>
    <font>
      <sz val="11"/>
      <color theme="1"/>
      <name val="Arial"/>
      <family val="2"/>
    </font>
    <font>
      <u/>
      <sz val="11"/>
      <color theme="10"/>
      <name val="Calibri"/>
      <family val="2"/>
      <scheme val="minor"/>
    </font>
    <font>
      <b/>
      <sz val="18"/>
      <color theme="0"/>
      <name val="Arial"/>
      <family val="2"/>
    </font>
    <font>
      <b/>
      <sz val="11"/>
      <color rgb="FF000000"/>
      <name val="Arial"/>
      <family val="2"/>
    </font>
    <font>
      <sz val="11"/>
      <color rgb="FF000000"/>
      <name val="Arial"/>
      <family val="2"/>
    </font>
    <font>
      <sz val="11"/>
      <color rgb="FF212121"/>
      <name val="Arial"/>
      <family val="2"/>
    </font>
    <font>
      <b/>
      <u/>
      <sz val="12"/>
      <color theme="10"/>
      <name val="Arial"/>
      <family val="2"/>
    </font>
    <font>
      <u/>
      <sz val="11"/>
      <color rgb="FF000000"/>
      <name val="Arial"/>
      <family val="2"/>
    </font>
    <font>
      <sz val="18"/>
      <color theme="0"/>
      <name val="Arial Black"/>
      <family val="2"/>
    </font>
    <font>
      <sz val="11"/>
      <color theme="0"/>
      <name val="Calibri"/>
      <family val="2"/>
      <scheme val="minor"/>
    </font>
    <font>
      <sz val="9"/>
      <color indexed="81"/>
      <name val="Tahoma"/>
      <family val="2"/>
    </font>
    <font>
      <b/>
      <sz val="9"/>
      <color indexed="81"/>
      <name val="Tahoma"/>
      <family val="2"/>
    </font>
    <font>
      <sz val="11"/>
      <color rgb="FF9C0006"/>
      <name val="Calibri"/>
      <family val="2"/>
      <scheme val="minor"/>
    </font>
    <font>
      <b/>
      <sz val="11"/>
      <color theme="1"/>
      <name val="Calibri"/>
      <family val="2"/>
      <scheme val="minor"/>
    </font>
    <font>
      <sz val="8"/>
      <name val="Calibri"/>
      <family val="2"/>
      <scheme val="minor"/>
    </font>
    <font>
      <sz val="11"/>
      <name val="Calibri"/>
      <family val="2"/>
      <scheme val="minor"/>
    </font>
    <font>
      <sz val="11"/>
      <name val="Arial"/>
      <family val="2"/>
    </font>
    <font>
      <sz val="11"/>
      <color rgb="FFFF0000"/>
      <name val="Calibri"/>
      <family val="2"/>
      <scheme val="minor"/>
    </font>
    <font>
      <u/>
      <sz val="11"/>
      <color theme="10"/>
      <name val="Arial"/>
      <family val="2"/>
    </font>
    <font>
      <sz val="11"/>
      <color rgb="FFFF0000"/>
      <name val="Arial"/>
      <family val="2"/>
    </font>
    <font>
      <strike/>
      <sz val="11"/>
      <name val="Arial"/>
      <family val="2"/>
    </font>
    <font>
      <u/>
      <sz val="11"/>
      <color theme="1"/>
      <name val="Arial"/>
      <family val="2"/>
    </font>
    <font>
      <sz val="11"/>
      <color theme="9"/>
      <name val="Arial"/>
      <family val="2"/>
    </font>
    <font>
      <u/>
      <sz val="20"/>
      <color theme="10"/>
      <name val="Calibri"/>
      <family val="2"/>
      <scheme val="minor"/>
    </font>
    <font>
      <b/>
      <sz val="11"/>
      <name val="Calibri"/>
      <family val="2"/>
      <scheme val="minor"/>
    </font>
  </fonts>
  <fills count="20">
    <fill>
      <patternFill patternType="none"/>
    </fill>
    <fill>
      <patternFill patternType="gray125"/>
    </fill>
    <fill>
      <patternFill patternType="solid">
        <fgColor theme="1"/>
        <bgColor indexed="64"/>
      </patternFill>
    </fill>
    <fill>
      <patternFill patternType="solid">
        <fgColor rgb="FFA6A6A6"/>
        <bgColor indexed="64"/>
      </patternFill>
    </fill>
    <fill>
      <patternFill patternType="solid">
        <fgColor rgb="FF8294FB"/>
        <bgColor indexed="64"/>
      </patternFill>
    </fill>
    <fill>
      <patternFill patternType="solid">
        <fgColor theme="5"/>
        <bgColor indexed="64"/>
      </patternFill>
    </fill>
    <fill>
      <patternFill patternType="solid">
        <fgColor rgb="FFD1A9EE"/>
        <bgColor indexed="64"/>
      </patternFill>
    </fill>
    <fill>
      <patternFill patternType="solid">
        <fgColor rgb="FFFAD90D"/>
        <bgColor indexed="64"/>
      </patternFill>
    </fill>
    <fill>
      <patternFill patternType="solid">
        <fgColor rgb="FFD1D3D4"/>
        <bgColor indexed="64"/>
      </patternFill>
    </fill>
    <fill>
      <patternFill patternType="solid">
        <fgColor theme="0" tint="-0.34998626667073579"/>
        <bgColor indexed="64"/>
      </patternFill>
    </fill>
    <fill>
      <patternFill patternType="solid">
        <fgColor rgb="FFD9D9D9"/>
        <bgColor indexed="64"/>
      </patternFill>
    </fill>
    <fill>
      <patternFill patternType="solid">
        <fgColor rgb="FFE9E9E9"/>
        <bgColor indexed="64"/>
      </patternFill>
    </fill>
    <fill>
      <patternFill patternType="solid">
        <fgColor rgb="FFFFC7CE"/>
      </patternFill>
    </fill>
    <fill>
      <patternFill patternType="solid">
        <fgColor theme="9" tint="0.59999389629810485"/>
        <bgColor indexed="64"/>
      </patternFill>
    </fill>
    <fill>
      <patternFill patternType="solid">
        <fgColor rgb="FFFEF7CF"/>
        <bgColor indexed="64"/>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5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auto="1"/>
      </left>
      <right/>
      <top/>
      <bottom/>
      <diagonal/>
    </border>
    <border>
      <left/>
      <right style="medium">
        <color rgb="FF000000"/>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theme="4" tint="-0.249977111117893"/>
      </left>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s>
  <cellStyleXfs count="5">
    <xf numFmtId="0" fontId="0" fillId="0" borderId="0"/>
    <xf numFmtId="0" fontId="6" fillId="0" borderId="0" applyNumberFormat="0" applyFill="0" applyBorder="0" applyAlignment="0" applyProtection="0"/>
    <xf numFmtId="0" fontId="1" fillId="0" borderId="0"/>
    <xf numFmtId="0" fontId="17" fillId="12" borderId="0" applyNumberFormat="0" applyBorder="0" applyAlignment="0" applyProtection="0"/>
    <xf numFmtId="0" fontId="1" fillId="0" borderId="0"/>
  </cellStyleXfs>
  <cellXfs count="319">
    <xf numFmtId="0" fontId="0" fillId="0" borderId="0" xfId="0"/>
    <xf numFmtId="0" fontId="3" fillId="3" borderId="1" xfId="0" applyFont="1" applyFill="1" applyBorder="1" applyAlignment="1">
      <alignment vertical="center"/>
    </xf>
    <xf numFmtId="0" fontId="3" fillId="3" borderId="1" xfId="0" applyFont="1" applyFill="1" applyBorder="1" applyAlignment="1">
      <alignment horizontal="center" vertical="center"/>
    </xf>
    <xf numFmtId="0" fontId="5" fillId="0" borderId="0" xfId="0" applyFont="1"/>
    <xf numFmtId="0" fontId="5" fillId="0" borderId="0" xfId="2" applyFont="1"/>
    <xf numFmtId="0" fontId="9" fillId="0" borderId="11" xfId="0" applyFont="1" applyBorder="1" applyAlignment="1">
      <alignment vertical="center" wrapText="1"/>
    </xf>
    <xf numFmtId="0" fontId="9" fillId="0" borderId="5" xfId="0" applyFont="1" applyBorder="1" applyAlignment="1">
      <alignment vertical="center" wrapText="1"/>
    </xf>
    <xf numFmtId="0" fontId="8" fillId="0" borderId="11" xfId="0" applyFont="1" applyBorder="1" applyAlignment="1">
      <alignment vertical="center" wrapText="1"/>
    </xf>
    <xf numFmtId="0" fontId="8" fillId="0" borderId="5" xfId="0" applyFont="1" applyBorder="1" applyAlignment="1">
      <alignment vertical="center" wrapText="1"/>
    </xf>
    <xf numFmtId="0" fontId="5" fillId="0" borderId="11" xfId="0" applyFont="1" applyBorder="1" applyAlignment="1">
      <alignment vertical="center" wrapText="1"/>
    </xf>
    <xf numFmtId="0" fontId="3" fillId="4" borderId="22"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6" xfId="0" applyFont="1" applyFill="1" applyBorder="1" applyAlignment="1">
      <alignment horizontal="center" vertical="center"/>
    </xf>
    <xf numFmtId="14" fontId="0" fillId="0" borderId="0" xfId="0" applyNumberFormat="1"/>
    <xf numFmtId="17" fontId="3" fillId="4" borderId="24" xfId="0" applyNumberFormat="1" applyFont="1" applyFill="1" applyBorder="1" applyAlignment="1">
      <alignment horizontal="center" vertical="center" wrapText="1"/>
    </xf>
    <xf numFmtId="15" fontId="5" fillId="3" borderId="24" xfId="0" applyNumberFormat="1" applyFont="1" applyFill="1" applyBorder="1" applyAlignment="1" applyProtection="1">
      <alignment horizontal="center" vertical="center" wrapText="1"/>
      <protection hidden="1"/>
    </xf>
    <xf numFmtId="15" fontId="5" fillId="3" borderId="26" xfId="0" applyNumberFormat="1" applyFont="1" applyFill="1" applyBorder="1" applyAlignment="1" applyProtection="1">
      <alignment horizontal="center" vertical="center" wrapText="1"/>
      <protection hidden="1"/>
    </xf>
    <xf numFmtId="17" fontId="4" fillId="4" borderId="22" xfId="0" applyNumberFormat="1" applyFont="1" applyFill="1" applyBorder="1" applyAlignment="1">
      <alignment horizontal="center" vertical="center" wrapText="1"/>
    </xf>
    <xf numFmtId="17" fontId="4" fillId="4" borderId="29" xfId="0" applyNumberFormat="1" applyFont="1" applyFill="1" applyBorder="1" applyAlignment="1">
      <alignment horizontal="center" vertical="center" wrapText="1"/>
    </xf>
    <xf numFmtId="0" fontId="4" fillId="5" borderId="23" xfId="0" applyFont="1" applyFill="1" applyBorder="1" applyAlignment="1">
      <alignment horizontal="center" vertical="center" wrapText="1"/>
    </xf>
    <xf numFmtId="0" fontId="5" fillId="3" borderId="2" xfId="0" applyFont="1" applyFill="1" applyBorder="1"/>
    <xf numFmtId="38" fontId="0" fillId="11" borderId="3" xfId="0" applyNumberFormat="1" applyFill="1" applyBorder="1" applyAlignment="1" applyProtection="1">
      <alignment vertical="center" wrapText="1"/>
      <protection locked="0"/>
    </xf>
    <xf numFmtId="0" fontId="0" fillId="11" borderId="3" xfId="0" applyFill="1" applyBorder="1" applyAlignment="1" applyProtection="1">
      <alignment vertical="center" wrapText="1"/>
      <protection locked="0"/>
    </xf>
    <xf numFmtId="38" fontId="0" fillId="0" borderId="3" xfId="0" applyNumberForma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5" xfId="0"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0" fillId="0" borderId="0" xfId="0" applyProtection="1">
      <protection hidden="1"/>
    </xf>
    <xf numFmtId="0" fontId="14" fillId="0" borderId="0" xfId="0" applyFont="1" applyProtection="1">
      <protection hidden="1"/>
    </xf>
    <xf numFmtId="0" fontId="0" fillId="0" borderId="3" xfId="0" applyBorder="1"/>
    <xf numFmtId="15" fontId="0" fillId="0" borderId="3" xfId="0" applyNumberFormat="1" applyBorder="1"/>
    <xf numFmtId="0" fontId="0" fillId="0" borderId="3" xfId="0" applyBorder="1" applyAlignment="1">
      <alignment horizontal="center" vertical="center"/>
    </xf>
    <xf numFmtId="15" fontId="0" fillId="0" borderId="0" xfId="0" applyNumberFormat="1"/>
    <xf numFmtId="0" fontId="0" fillId="0" borderId="3" xfId="0" applyBorder="1" applyAlignment="1" applyProtection="1">
      <alignment horizontal="left" vertical="center" wrapText="1"/>
      <protection locked="0"/>
    </xf>
    <xf numFmtId="0" fontId="0" fillId="0" borderId="3" xfId="0" applyBorder="1" applyAlignment="1" applyProtection="1">
      <alignment horizontal="center" vertical="center" wrapText="1"/>
      <protection locked="0"/>
    </xf>
    <xf numFmtId="0" fontId="0" fillId="11" borderId="3" xfId="0" applyFill="1" applyBorder="1" applyAlignment="1" applyProtection="1">
      <alignment horizontal="left" vertical="center" wrapText="1"/>
      <protection locked="0"/>
    </xf>
    <xf numFmtId="0" fontId="0" fillId="11" borderId="3" xfId="0" applyFill="1" applyBorder="1" applyAlignment="1" applyProtection="1">
      <alignment horizontal="center" vertical="center" wrapText="1"/>
      <protection locked="0"/>
    </xf>
    <xf numFmtId="0" fontId="0" fillId="3" borderId="24" xfId="0" applyFill="1" applyBorder="1" applyAlignment="1">
      <alignment horizontal="center" vertical="center"/>
    </xf>
    <xf numFmtId="0" fontId="0" fillId="13" borderId="0" xfId="0" applyFill="1"/>
    <xf numFmtId="0" fontId="0" fillId="11" borderId="33" xfId="0" applyFill="1" applyBorder="1" applyAlignment="1" applyProtection="1">
      <alignment horizontal="left" vertical="center" wrapText="1"/>
      <protection locked="0"/>
    </xf>
    <xf numFmtId="0" fontId="0" fillId="11" borderId="34" xfId="0" applyFill="1"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4" xfId="0" applyBorder="1" applyAlignment="1" applyProtection="1">
      <alignment horizontal="left" vertical="center" wrapText="1"/>
      <protection locked="0"/>
    </xf>
    <xf numFmtId="0" fontId="5" fillId="3" borderId="24" xfId="0" applyFont="1" applyFill="1" applyBorder="1" applyAlignment="1" applyProtection="1">
      <alignment horizontal="center" vertical="center" wrapText="1"/>
      <protection hidden="1"/>
    </xf>
    <xf numFmtId="0" fontId="5" fillId="3" borderId="26" xfId="0" applyFont="1" applyFill="1" applyBorder="1" applyAlignment="1" applyProtection="1">
      <alignment horizontal="center" vertical="center" wrapText="1"/>
      <protection hidden="1"/>
    </xf>
    <xf numFmtId="0" fontId="4" fillId="4" borderId="24" xfId="0" applyFont="1" applyFill="1" applyBorder="1" applyAlignment="1">
      <alignment horizontal="center" vertical="center"/>
    </xf>
    <xf numFmtId="17" fontId="4" fillId="4" borderId="25" xfId="0" applyNumberFormat="1" applyFont="1" applyFill="1" applyBorder="1" applyAlignment="1">
      <alignment horizontal="center" vertical="center"/>
    </xf>
    <xf numFmtId="49" fontId="5" fillId="14" borderId="25" xfId="0" applyNumberFormat="1" applyFont="1" applyFill="1" applyBorder="1" applyAlignment="1" applyProtection="1">
      <alignment horizontal="left" vertical="center" wrapText="1"/>
      <protection locked="0"/>
    </xf>
    <xf numFmtId="49" fontId="5" fillId="14" borderId="27" xfId="0" applyNumberFormat="1" applyFont="1" applyFill="1" applyBorder="1" applyAlignment="1" applyProtection="1">
      <alignment horizontal="left" vertical="center" wrapText="1"/>
      <protection locked="0"/>
    </xf>
    <xf numFmtId="0" fontId="0" fillId="0" borderId="0" xfId="0" applyAlignment="1">
      <alignment horizontal="center"/>
    </xf>
    <xf numFmtId="0" fontId="3" fillId="3" borderId="1" xfId="0" applyFont="1" applyFill="1" applyBorder="1" applyAlignment="1" applyProtection="1">
      <alignment vertical="center"/>
      <protection hidden="1"/>
    </xf>
    <xf numFmtId="0" fontId="3" fillId="3" borderId="1" xfId="0" applyFont="1" applyFill="1" applyBorder="1" applyAlignment="1" applyProtection="1">
      <alignment horizontal="center" vertical="center"/>
      <protection hidden="1"/>
    </xf>
    <xf numFmtId="17" fontId="4" fillId="4" borderId="22" xfId="0" applyNumberFormat="1" applyFont="1" applyFill="1" applyBorder="1" applyAlignment="1" applyProtection="1">
      <alignment horizontal="center" vertical="center" wrapText="1"/>
      <protection hidden="1"/>
    </xf>
    <xf numFmtId="17" fontId="4" fillId="4" borderId="29" xfId="0" applyNumberFormat="1" applyFont="1" applyFill="1" applyBorder="1" applyAlignment="1" applyProtection="1">
      <alignment horizontal="center" vertical="center" wrapText="1"/>
      <protection hidden="1"/>
    </xf>
    <xf numFmtId="0" fontId="4" fillId="5" borderId="23" xfId="0" applyFont="1" applyFill="1" applyBorder="1" applyAlignment="1" applyProtection="1">
      <alignment horizontal="center" vertical="center" wrapText="1"/>
      <protection hidden="1"/>
    </xf>
    <xf numFmtId="0" fontId="14" fillId="17" borderId="0" xfId="0" applyFont="1" applyFill="1" applyProtection="1">
      <protection hidden="1"/>
    </xf>
    <xf numFmtId="0" fontId="0" fillId="0" borderId="21" xfId="0" applyBorder="1"/>
    <xf numFmtId="0" fontId="14" fillId="17" borderId="0" xfId="0" applyFont="1" applyFill="1"/>
    <xf numFmtId="0" fontId="17" fillId="12" borderId="3" xfId="3" applyBorder="1" applyProtection="1"/>
    <xf numFmtId="0" fontId="20" fillId="0" borderId="0" xfId="0" applyFont="1" applyProtection="1">
      <protection hidden="1"/>
    </xf>
    <xf numFmtId="0" fontId="0" fillId="11" borderId="25" xfId="0" applyFill="1" applyBorder="1" applyAlignment="1">
      <alignment horizontal="center" vertical="center" wrapText="1"/>
    </xf>
    <xf numFmtId="0" fontId="0" fillId="0" borderId="25" xfId="0" applyBorder="1" applyAlignment="1">
      <alignment horizontal="center" vertical="center" wrapText="1"/>
    </xf>
    <xf numFmtId="0" fontId="20" fillId="0" borderId="0" xfId="0" applyFont="1" applyAlignment="1" applyProtection="1">
      <alignment wrapText="1"/>
      <protection hidden="1"/>
    </xf>
    <xf numFmtId="0" fontId="0" fillId="16" borderId="0" xfId="0" applyFill="1"/>
    <xf numFmtId="0" fontId="0" fillId="17" borderId="0" xfId="0" applyFill="1"/>
    <xf numFmtId="17" fontId="3" fillId="4" borderId="3" xfId="0" applyNumberFormat="1" applyFont="1" applyFill="1" applyBorder="1" applyAlignment="1">
      <alignment horizontal="center" vertical="center" wrapText="1"/>
    </xf>
    <xf numFmtId="15" fontId="5" fillId="10" borderId="3" xfId="0" applyNumberFormat="1" applyFont="1" applyFill="1" applyBorder="1" applyAlignment="1" applyProtection="1">
      <alignment horizontal="center" vertical="center"/>
      <protection locked="0"/>
    </xf>
    <xf numFmtId="15" fontId="5" fillId="10" borderId="30" xfId="0" applyNumberFormat="1" applyFont="1" applyFill="1" applyBorder="1" applyAlignment="1" applyProtection="1">
      <alignment horizontal="center" vertical="center"/>
      <protection locked="0"/>
    </xf>
    <xf numFmtId="15" fontId="5" fillId="14" borderId="25" xfId="0" applyNumberFormat="1" applyFont="1" applyFill="1" applyBorder="1" applyAlignment="1" applyProtection="1">
      <alignment horizontal="center" vertical="center"/>
      <protection locked="0"/>
    </xf>
    <xf numFmtId="17" fontId="4" fillId="4" borderId="2" xfId="0" applyNumberFormat="1" applyFont="1" applyFill="1" applyBorder="1" applyAlignment="1" applyProtection="1">
      <alignment horizontal="center" vertical="center" wrapText="1"/>
      <protection hidden="1"/>
    </xf>
    <xf numFmtId="0" fontId="13" fillId="2" borderId="0" xfId="0" applyFont="1" applyFill="1" applyAlignment="1">
      <alignment horizontal="center" vertical="center"/>
    </xf>
    <xf numFmtId="0" fontId="9" fillId="0" borderId="0" xfId="0" applyFont="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9" fillId="0" borderId="0" xfId="0" applyFont="1" applyAlignment="1">
      <alignment horizontal="left" vertical="center" wrapText="1"/>
    </xf>
    <xf numFmtId="0" fontId="5" fillId="0" borderId="0" xfId="1" applyFont="1" applyBorder="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left" vertical="center" wrapText="1" indent="2"/>
    </xf>
    <xf numFmtId="0" fontId="5" fillId="0" borderId="0" xfId="0" applyFont="1" applyAlignment="1">
      <alignment horizontal="left" vertical="center" wrapText="1" indent="2"/>
    </xf>
    <xf numFmtId="0" fontId="22" fillId="17" borderId="0" xfId="0" applyFont="1" applyFill="1"/>
    <xf numFmtId="0" fontId="22" fillId="0" borderId="0" xfId="0" applyFont="1"/>
    <xf numFmtId="17" fontId="4" fillId="4" borderId="34" xfId="0" applyNumberFormat="1" applyFont="1" applyFill="1" applyBorder="1" applyAlignment="1" applyProtection="1">
      <alignment horizontal="center" vertical="center" wrapText="1"/>
      <protection hidden="1"/>
    </xf>
    <xf numFmtId="0" fontId="0" fillId="9" borderId="0" xfId="0" applyFill="1" applyAlignment="1">
      <alignment horizontal="center"/>
    </xf>
    <xf numFmtId="17" fontId="4" fillId="4" borderId="42" xfId="0" applyNumberFormat="1" applyFont="1" applyFill="1" applyBorder="1" applyAlignment="1">
      <alignment horizontal="center" vertical="center" wrapText="1"/>
    </xf>
    <xf numFmtId="0" fontId="0" fillId="11" borderId="43" xfId="0" applyFill="1"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25" xfId="0" applyBorder="1" applyAlignment="1" applyProtection="1">
      <alignment horizontal="center" vertical="center" wrapText="1"/>
      <protection locked="0"/>
    </xf>
    <xf numFmtId="17" fontId="4" fillId="4" borderId="44" xfId="0" applyNumberFormat="1" applyFont="1" applyFill="1" applyBorder="1" applyAlignment="1" applyProtection="1">
      <alignment horizontal="center" vertical="center" wrapText="1"/>
      <protection hidden="1"/>
    </xf>
    <xf numFmtId="0" fontId="0" fillId="0" borderId="0" xfId="0" applyAlignment="1">
      <alignment horizontal="left" vertical="center"/>
    </xf>
    <xf numFmtId="0" fontId="21" fillId="0" borderId="1" xfId="0" applyFont="1" applyBorder="1" applyAlignment="1">
      <alignment vertical="center" wrapText="1"/>
    </xf>
    <xf numFmtId="0" fontId="9" fillId="0" borderId="12" xfId="0" applyFont="1" applyBorder="1" applyAlignment="1">
      <alignment vertical="center" wrapText="1"/>
    </xf>
    <xf numFmtId="0" fontId="9" fillId="0" borderId="8"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0" fillId="0" borderId="1" xfId="0" applyBorder="1"/>
    <xf numFmtId="0" fontId="0" fillId="0" borderId="1" xfId="0" applyBorder="1" applyAlignment="1">
      <alignment horizontal="left" vertical="center"/>
    </xf>
    <xf numFmtId="0" fontId="9" fillId="0" borderId="1" xfId="0" applyFont="1" applyBorder="1" applyAlignment="1">
      <alignment horizontal="left" vertical="center" wrapText="1"/>
    </xf>
    <xf numFmtId="0" fontId="9" fillId="0" borderId="1" xfId="4" applyFont="1" applyBorder="1" applyAlignment="1">
      <alignment horizontal="left" vertical="center" wrapText="1"/>
    </xf>
    <xf numFmtId="0" fontId="9" fillId="0" borderId="1" xfId="4" applyFont="1" applyBorder="1" applyAlignment="1">
      <alignment vertical="center" wrapText="1"/>
    </xf>
    <xf numFmtId="0" fontId="9" fillId="15" borderId="1" xfId="4" applyFont="1" applyFill="1" applyBorder="1" applyAlignment="1">
      <alignment vertical="center" wrapText="1"/>
    </xf>
    <xf numFmtId="0" fontId="24" fillId="0" borderId="1" xfId="0" applyFont="1" applyBorder="1" applyAlignment="1">
      <alignment vertical="center" wrapText="1"/>
    </xf>
    <xf numFmtId="0" fontId="24" fillId="0" borderId="1" xfId="4" applyFont="1" applyBorder="1" applyAlignment="1">
      <alignment vertical="center" wrapText="1"/>
    </xf>
    <xf numFmtId="0" fontId="21" fillId="0" borderId="1" xfId="1" applyFont="1" applyBorder="1" applyAlignment="1">
      <alignment vertical="center" wrapText="1"/>
    </xf>
    <xf numFmtId="0" fontId="9" fillId="0" borderId="1" xfId="4" applyFont="1" applyBorder="1" applyAlignment="1">
      <alignment horizontal="left" vertical="top" wrapText="1"/>
    </xf>
    <xf numFmtId="0" fontId="4" fillId="0" borderId="1" xfId="0" applyFont="1" applyBorder="1" applyAlignment="1">
      <alignment vertical="center" wrapText="1"/>
    </xf>
    <xf numFmtId="0" fontId="11" fillId="7" borderId="1" xfId="1" applyFont="1" applyFill="1" applyBorder="1" applyAlignment="1">
      <alignment vertical="center" wrapText="1"/>
    </xf>
    <xf numFmtId="0" fontId="3" fillId="0" borderId="1" xfId="4" applyFont="1" applyBorder="1" applyAlignment="1">
      <alignment vertical="center" wrapText="1"/>
    </xf>
    <xf numFmtId="0" fontId="3" fillId="0" borderId="1" xfId="0" applyFont="1" applyBorder="1" applyAlignment="1">
      <alignment vertical="center" wrapText="1"/>
    </xf>
    <xf numFmtId="0" fontId="9" fillId="0" borderId="1" xfId="0" quotePrefix="1" applyFont="1" applyBorder="1" applyAlignment="1">
      <alignment horizontal="left" vertical="center" wrapText="1" indent="1"/>
    </xf>
    <xf numFmtId="0" fontId="9" fillId="0" borderId="1" xfId="0" applyFont="1" applyBorder="1" applyAlignment="1">
      <alignment vertical="center"/>
    </xf>
    <xf numFmtId="0" fontId="21" fillId="0" borderId="1" xfId="4" applyFont="1" applyBorder="1" applyAlignment="1">
      <alignment horizontal="left" vertical="center" wrapText="1"/>
    </xf>
    <xf numFmtId="0" fontId="23" fillId="16" borderId="1" xfId="1" applyFont="1" applyFill="1" applyBorder="1" applyAlignment="1">
      <alignment vertical="center" wrapText="1"/>
    </xf>
    <xf numFmtId="0" fontId="0" fillId="0" borderId="1" xfId="0" applyBorder="1" applyAlignment="1">
      <alignment wrapText="1"/>
    </xf>
    <xf numFmtId="0" fontId="0" fillId="19" borderId="0" xfId="0" applyFill="1"/>
    <xf numFmtId="0" fontId="0" fillId="0" borderId="0" xfId="0" applyAlignment="1">
      <alignment wrapText="1"/>
    </xf>
    <xf numFmtId="0" fontId="0" fillId="0" borderId="1" xfId="0" applyBorder="1" applyAlignment="1">
      <alignment horizontal="left" vertical="center" wrapText="1"/>
    </xf>
    <xf numFmtId="0" fontId="11" fillId="7" borderId="1" xfId="1" applyFont="1" applyFill="1" applyBorder="1" applyAlignment="1">
      <alignment horizontal="left" vertical="center"/>
    </xf>
    <xf numFmtId="0" fontId="9" fillId="0" borderId="1" xfId="0" applyFont="1" applyBorder="1" applyAlignment="1">
      <alignment horizontal="left" vertical="center" wrapText="1" indent="2"/>
    </xf>
    <xf numFmtId="0" fontId="11" fillId="7" borderId="1" xfId="1" applyFont="1" applyFill="1" applyBorder="1" applyAlignment="1">
      <alignment vertical="center"/>
    </xf>
    <xf numFmtId="0" fontId="4" fillId="0" borderId="1" xfId="0" applyFont="1" applyBorder="1" applyAlignment="1">
      <alignment horizontal="left" vertical="center" wrapText="1"/>
    </xf>
    <xf numFmtId="0" fontId="8" fillId="0" borderId="1" xfId="0" applyFont="1" applyBorder="1" applyAlignment="1">
      <alignment horizontal="left" vertical="center"/>
    </xf>
    <xf numFmtId="0" fontId="9" fillId="0" borderId="1" xfId="0" quotePrefix="1" applyFont="1" applyBorder="1" applyAlignment="1">
      <alignment horizontal="left" vertical="center" wrapText="1"/>
    </xf>
    <xf numFmtId="0" fontId="9" fillId="0" borderId="45" xfId="0" applyFont="1" applyBorder="1" applyAlignment="1">
      <alignment vertical="center" wrapText="1"/>
    </xf>
    <xf numFmtId="0" fontId="9" fillId="0" borderId="46" xfId="0" applyFont="1" applyBorder="1" applyAlignment="1">
      <alignment vertical="center" wrapText="1"/>
    </xf>
    <xf numFmtId="0" fontId="9" fillId="0" borderId="47" xfId="0" applyFont="1" applyBorder="1" applyAlignment="1">
      <alignment vertical="center" wrapText="1"/>
    </xf>
    <xf numFmtId="0" fontId="9" fillId="0" borderId="38" xfId="0" applyFont="1" applyBorder="1" applyAlignment="1">
      <alignment vertical="center" wrapText="1"/>
    </xf>
    <xf numFmtId="0" fontId="9" fillId="0" borderId="48" xfId="0" applyFont="1" applyBorder="1" applyAlignment="1">
      <alignment vertical="center" wrapText="1"/>
    </xf>
    <xf numFmtId="0" fontId="9" fillId="0" borderId="48" xfId="0" applyFont="1" applyBorder="1" applyAlignment="1">
      <alignment vertical="center"/>
    </xf>
    <xf numFmtId="0" fontId="9" fillId="0" borderId="51" xfId="0" applyFont="1" applyBorder="1" applyAlignment="1">
      <alignment vertical="center" wrapText="1"/>
    </xf>
    <xf numFmtId="0" fontId="9" fillId="0" borderId="49" xfId="0" applyFont="1" applyBorder="1" applyAlignment="1">
      <alignment vertical="center" wrapText="1"/>
    </xf>
    <xf numFmtId="0" fontId="11" fillId="0" borderId="0" xfId="1" applyFont="1" applyFill="1" applyBorder="1" applyAlignment="1">
      <alignment vertical="center" wrapText="1"/>
    </xf>
    <xf numFmtId="0" fontId="8" fillId="0" borderId="1" xfId="0" applyFont="1" applyBorder="1" applyAlignment="1">
      <alignment horizontal="left" vertical="center" wrapText="1"/>
    </xf>
    <xf numFmtId="0" fontId="18" fillId="0" borderId="1" xfId="0" applyFont="1" applyBorder="1" applyAlignment="1">
      <alignment horizontal="left" vertical="center" wrapText="1"/>
    </xf>
    <xf numFmtId="0" fontId="21" fillId="0" borderId="1" xfId="4" applyFont="1" applyBorder="1" applyAlignment="1">
      <alignment vertical="center" wrapText="1"/>
    </xf>
    <xf numFmtId="0" fontId="9" fillId="0" borderId="52" xfId="0" applyFont="1" applyBorder="1" applyAlignment="1">
      <alignment vertical="center" wrapText="1"/>
    </xf>
    <xf numFmtId="0" fontId="9" fillId="0" borderId="18" xfId="0" applyFont="1" applyBorder="1" applyAlignment="1">
      <alignment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5" fillId="17" borderId="1" xfId="0" applyFont="1" applyFill="1" applyBorder="1" applyAlignment="1">
      <alignment vertical="center" wrapText="1"/>
    </xf>
    <xf numFmtId="0" fontId="0" fillId="0" borderId="0" xfId="0" applyAlignment="1">
      <alignment horizontal="left" wrapText="1"/>
    </xf>
    <xf numFmtId="0" fontId="0" fillId="0" borderId="1" xfId="0" applyBorder="1" applyAlignment="1">
      <alignment horizontal="left" wrapText="1"/>
    </xf>
    <xf numFmtId="0" fontId="21" fillId="0" borderId="1" xfId="0" applyFont="1" applyBorder="1" applyAlignment="1">
      <alignment horizontal="left" vertical="center" wrapText="1"/>
    </xf>
    <xf numFmtId="0" fontId="9" fillId="17" borderId="1" xfId="4" applyFont="1" applyFill="1" applyBorder="1" applyAlignment="1">
      <alignment horizontal="left" vertical="center" wrapText="1"/>
    </xf>
    <xf numFmtId="0" fontId="29" fillId="0" borderId="1" xfId="0" applyFont="1" applyBorder="1" applyAlignment="1">
      <alignment vertical="center"/>
    </xf>
    <xf numFmtId="0" fontId="20" fillId="17" borderId="1" xfId="0" applyFont="1" applyFill="1" applyBorder="1" applyAlignment="1">
      <alignment horizontal="left" vertical="center"/>
    </xf>
    <xf numFmtId="0" fontId="21" fillId="17" borderId="1" xfId="4" applyFont="1" applyFill="1" applyBorder="1" applyAlignment="1">
      <alignment horizontal="left" vertical="center" wrapText="1"/>
    </xf>
    <xf numFmtId="0" fontId="0" fillId="0" borderId="0" xfId="0" applyAlignment="1">
      <alignment vertical="center" wrapText="1"/>
    </xf>
    <xf numFmtId="0" fontId="22" fillId="0" borderId="0" xfId="0" applyFont="1" applyAlignment="1">
      <alignment vertical="center"/>
    </xf>
    <xf numFmtId="0" fontId="22" fillId="0" borderId="0" xfId="0" applyFont="1" applyAlignment="1">
      <alignment vertical="center" wrapText="1"/>
    </xf>
    <xf numFmtId="0" fontId="0" fillId="17" borderId="1" xfId="0" applyFill="1" applyBorder="1" applyAlignment="1">
      <alignment vertical="center" wrapText="1"/>
    </xf>
    <xf numFmtId="0" fontId="21" fillId="17" borderId="1" xfId="0" applyFont="1" applyFill="1" applyBorder="1" applyAlignment="1">
      <alignment vertical="center" wrapText="1"/>
    </xf>
    <xf numFmtId="0" fontId="5" fillId="0" borderId="1" xfId="0" applyFont="1" applyBorder="1" applyAlignment="1">
      <alignment horizontal="left" vertical="center" wrapText="1"/>
    </xf>
    <xf numFmtId="0" fontId="4" fillId="17" borderId="1" xfId="0" applyFont="1" applyFill="1" applyBorder="1" applyAlignment="1">
      <alignment vertical="center" wrapText="1"/>
    </xf>
    <xf numFmtId="0" fontId="5" fillId="0" borderId="0" xfId="0" applyFont="1" applyAlignment="1">
      <alignment vertical="center"/>
    </xf>
    <xf numFmtId="0" fontId="5" fillId="0" borderId="0" xfId="2" applyFont="1" applyAlignment="1">
      <alignment vertical="center"/>
    </xf>
    <xf numFmtId="0" fontId="9" fillId="0" borderId="45" xfId="0" applyFont="1" applyBorder="1" applyAlignment="1">
      <alignment horizontal="left" vertical="center" wrapText="1"/>
    </xf>
    <xf numFmtId="0" fontId="9" fillId="0" borderId="47" xfId="0" applyFont="1" applyBorder="1" applyAlignment="1">
      <alignment horizontal="left" vertical="center" wrapText="1"/>
    </xf>
    <xf numFmtId="0" fontId="5" fillId="0" borderId="47" xfId="0" applyFont="1" applyBorder="1" applyAlignment="1">
      <alignment horizontal="left" vertical="center" wrapText="1"/>
    </xf>
    <xf numFmtId="0" fontId="9" fillId="0" borderId="46" xfId="0" applyFont="1" applyBorder="1" applyAlignment="1">
      <alignment horizontal="left" vertical="center" wrapText="1"/>
    </xf>
    <xf numFmtId="0" fontId="9" fillId="17" borderId="1" xfId="0" applyFont="1" applyFill="1" applyBorder="1" applyAlignment="1">
      <alignment vertical="center" wrapText="1"/>
    </xf>
    <xf numFmtId="0" fontId="21" fillId="17" borderId="1" xfId="0" applyFont="1" applyFill="1" applyBorder="1" applyAlignment="1">
      <alignment horizontal="left" vertical="center" wrapText="1"/>
    </xf>
    <xf numFmtId="0" fontId="21" fillId="17" borderId="1" xfId="4" applyFont="1" applyFill="1" applyBorder="1" applyAlignment="1">
      <alignment vertical="center" wrapText="1"/>
    </xf>
    <xf numFmtId="0" fontId="0" fillId="17" borderId="1" xfId="0" applyFill="1" applyBorder="1" applyAlignment="1">
      <alignment horizontal="left" vertical="center" wrapText="1"/>
    </xf>
    <xf numFmtId="0" fontId="4" fillId="17" borderId="1" xfId="0" applyFont="1" applyFill="1" applyBorder="1" applyAlignment="1">
      <alignment horizontal="left" vertical="center" wrapText="1"/>
    </xf>
    <xf numFmtId="0" fontId="3" fillId="17" borderId="1" xfId="4" applyFont="1" applyFill="1" applyBorder="1" applyAlignment="1">
      <alignment vertical="center" wrapText="1"/>
    </xf>
    <xf numFmtId="0" fontId="8" fillId="17" borderId="1" xfId="0" applyFont="1" applyFill="1" applyBorder="1" applyAlignment="1">
      <alignment horizontal="left" vertical="center" wrapText="1"/>
    </xf>
    <xf numFmtId="0" fontId="18" fillId="17" borderId="1" xfId="0" applyFont="1" applyFill="1" applyBorder="1" applyAlignment="1">
      <alignment horizontal="left" vertical="center" wrapText="1"/>
    </xf>
    <xf numFmtId="0" fontId="20" fillId="17" borderId="0" xfId="0" applyFont="1" applyFill="1" applyProtection="1">
      <protection hidden="1"/>
    </xf>
    <xf numFmtId="0" fontId="20" fillId="0" borderId="0" xfId="0" applyFont="1"/>
    <xf numFmtId="0" fontId="20" fillId="17" borderId="0" xfId="0" applyFont="1" applyFill="1" applyAlignment="1" applyProtection="1">
      <alignment wrapText="1"/>
      <protection hidden="1"/>
    </xf>
    <xf numFmtId="0" fontId="23" fillId="7" borderId="1" xfId="1" applyFont="1" applyFill="1" applyBorder="1" applyAlignment="1">
      <alignment vertical="center" wrapText="1"/>
    </xf>
    <xf numFmtId="0" fontId="20" fillId="17" borderId="0" xfId="0" applyFont="1" applyFill="1"/>
    <xf numFmtId="0" fontId="8" fillId="0" borderId="19" xfId="0" applyFont="1" applyBorder="1" applyAlignment="1">
      <alignment vertical="center" wrapText="1"/>
    </xf>
    <xf numFmtId="0" fontId="8" fillId="0" borderId="20" xfId="0" applyFont="1" applyBorder="1" applyAlignment="1">
      <alignment vertical="center" wrapText="1"/>
    </xf>
    <xf numFmtId="0" fontId="3" fillId="0" borderId="19" xfId="4" applyFont="1" applyBorder="1" applyAlignment="1">
      <alignment vertical="center" wrapText="1"/>
    </xf>
    <xf numFmtId="0" fontId="8" fillId="0" borderId="18" xfId="0" applyFont="1" applyBorder="1" applyAlignment="1">
      <alignment vertical="center" wrapText="1"/>
    </xf>
    <xf numFmtId="0" fontId="8" fillId="0" borderId="9" xfId="0" applyFont="1" applyBorder="1" applyAlignment="1">
      <alignment vertical="center" wrapText="1"/>
    </xf>
    <xf numFmtId="0" fontId="8" fillId="0" borderId="16" xfId="0" applyFont="1" applyBorder="1" applyAlignment="1">
      <alignment vertical="center" wrapText="1"/>
    </xf>
    <xf numFmtId="0" fontId="8" fillId="0" borderId="20" xfId="0" applyFont="1" applyBorder="1" applyAlignment="1">
      <alignment horizontal="left" vertical="center" wrapText="1"/>
    </xf>
    <xf numFmtId="0" fontId="20" fillId="0" borderId="0" xfId="0" applyFont="1" applyAlignment="1">
      <alignment wrapText="1"/>
    </xf>
    <xf numFmtId="0" fontId="20" fillId="0" borderId="0" xfId="0" applyFont="1" applyAlignment="1">
      <alignment vertical="center"/>
    </xf>
    <xf numFmtId="0" fontId="20" fillId="18" borderId="0" xfId="0" applyFont="1" applyFill="1" applyAlignment="1">
      <alignment horizontal="left" vertical="center"/>
    </xf>
    <xf numFmtId="0" fontId="18" fillId="0" borderId="1" xfId="0" applyFont="1" applyBorder="1" applyAlignment="1">
      <alignment vertical="center"/>
    </xf>
    <xf numFmtId="0" fontId="4" fillId="0" borderId="1" xfId="1" applyFont="1" applyFill="1" applyBorder="1" applyAlignment="1">
      <alignment horizontal="left" vertical="center" wrapText="1"/>
    </xf>
    <xf numFmtId="0" fontId="8" fillId="17" borderId="19" xfId="0" applyFont="1" applyFill="1" applyBorder="1" applyAlignment="1">
      <alignment vertical="center" wrapText="1"/>
    </xf>
    <xf numFmtId="0" fontId="4" fillId="17" borderId="19" xfId="4" applyFont="1" applyFill="1" applyBorder="1" applyAlignment="1">
      <alignment vertical="center" wrapText="1"/>
    </xf>
    <xf numFmtId="0" fontId="4" fillId="17" borderId="19" xfId="0" applyFont="1" applyFill="1" applyBorder="1" applyAlignment="1">
      <alignment vertical="center" wrapText="1"/>
    </xf>
    <xf numFmtId="0" fontId="29" fillId="17" borderId="1" xfId="0" applyFont="1" applyFill="1" applyBorder="1" applyAlignment="1">
      <alignment horizontal="left" vertical="center" wrapText="1"/>
    </xf>
    <xf numFmtId="0" fontId="9" fillId="17" borderId="1" xfId="0" quotePrefix="1" applyFont="1" applyFill="1" applyBorder="1" applyAlignment="1">
      <alignment horizontal="left" vertical="center" wrapText="1"/>
    </xf>
    <xf numFmtId="0" fontId="21" fillId="0" borderId="0" xfId="0" applyFont="1" applyAlignment="1">
      <alignment wrapText="1"/>
    </xf>
    <xf numFmtId="0" fontId="9" fillId="17" borderId="1" xfId="0" quotePrefix="1" applyFont="1" applyFill="1" applyBorder="1" applyAlignment="1">
      <alignment horizontal="left" vertical="center" wrapText="1" indent="1"/>
    </xf>
    <xf numFmtId="0" fontId="9" fillId="17" borderId="1" xfId="4" applyFont="1" applyFill="1" applyBorder="1" applyAlignment="1">
      <alignment vertical="center" wrapText="1"/>
    </xf>
    <xf numFmtId="0" fontId="0" fillId="0" borderId="19" xfId="0" applyBorder="1" applyAlignment="1">
      <alignment wrapText="1"/>
    </xf>
    <xf numFmtId="0" fontId="14" fillId="17" borderId="0" xfId="0" applyFont="1" applyFill="1" applyAlignment="1" applyProtection="1">
      <alignment wrapText="1"/>
      <protection hidden="1"/>
    </xf>
    <xf numFmtId="0" fontId="14" fillId="0" borderId="0" xfId="0" applyFont="1" applyAlignment="1" applyProtection="1">
      <alignment wrapText="1"/>
      <protection hidden="1"/>
    </xf>
    <xf numFmtId="0" fontId="5" fillId="0" borderId="0" xfId="0" applyFont="1" applyAlignment="1">
      <alignment horizontal="left" vertical="center" indent="90"/>
    </xf>
    <xf numFmtId="0" fontId="0" fillId="0" borderId="19" xfId="0" applyBorder="1" applyAlignment="1">
      <alignment horizontal="left" wrapText="1"/>
    </xf>
    <xf numFmtId="0" fontId="0" fillId="0" borderId="18" xfId="0" applyBorder="1" applyAlignment="1">
      <alignment horizontal="left" wrapText="1"/>
    </xf>
    <xf numFmtId="0" fontId="0" fillId="0" borderId="4" xfId="0" applyBorder="1" applyAlignment="1">
      <alignment horizontal="center" wrapText="1"/>
    </xf>
    <xf numFmtId="0" fontId="0" fillId="0" borderId="12" xfId="0" applyBorder="1" applyAlignment="1">
      <alignment horizontal="center" wrapText="1"/>
    </xf>
    <xf numFmtId="0" fontId="4" fillId="0" borderId="45" xfId="0" applyFont="1" applyBorder="1" applyAlignment="1">
      <alignment vertical="center" wrapText="1"/>
    </xf>
    <xf numFmtId="0" fontId="4" fillId="0" borderId="47" xfId="0" applyFont="1" applyBorder="1" applyAlignment="1">
      <alignment vertical="center" wrapText="1"/>
    </xf>
    <xf numFmtId="0" fontId="4" fillId="0" borderId="46" xfId="0" applyFont="1" applyBorder="1" applyAlignment="1">
      <alignment vertical="center" wrapText="1"/>
    </xf>
    <xf numFmtId="0" fontId="4" fillId="0" borderId="19" xfId="0" applyFont="1" applyBorder="1" applyAlignment="1">
      <alignment vertical="center" wrapText="1"/>
    </xf>
    <xf numFmtId="0" fontId="4" fillId="0" borderId="20" xfId="0" applyFont="1" applyBorder="1" applyAlignment="1">
      <alignment vertical="center" wrapText="1"/>
    </xf>
    <xf numFmtId="0" fontId="8" fillId="0" borderId="45" xfId="0" applyFont="1" applyBorder="1" applyAlignment="1">
      <alignment vertical="center" wrapText="1"/>
    </xf>
    <xf numFmtId="0" fontId="8" fillId="0" borderId="47" xfId="0" applyFont="1" applyBorder="1" applyAlignment="1">
      <alignment vertical="center" wrapText="1"/>
    </xf>
    <xf numFmtId="0" fontId="8" fillId="0" borderId="50"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8" fillId="0" borderId="18" xfId="0" applyFont="1" applyBorder="1" applyAlignment="1">
      <alignment vertical="center" wrapText="1"/>
    </xf>
    <xf numFmtId="0" fontId="8" fillId="0" borderId="6" xfId="0" applyFont="1" applyBorder="1" applyAlignment="1">
      <alignment vertical="center" wrapText="1"/>
    </xf>
    <xf numFmtId="0" fontId="8" fillId="0" borderId="16" xfId="0" applyFont="1" applyBorder="1" applyAlignment="1">
      <alignment vertical="center" wrapText="1"/>
    </xf>
    <xf numFmtId="0" fontId="8" fillId="0" borderId="9" xfId="0" applyFont="1" applyBorder="1" applyAlignment="1">
      <alignment vertical="center" wrapText="1"/>
    </xf>
    <xf numFmtId="0" fontId="9" fillId="0" borderId="9" xfId="0" applyFont="1" applyBorder="1" applyAlignment="1">
      <alignment horizontal="left" vertical="center" wrapText="1"/>
    </xf>
    <xf numFmtId="0" fontId="9" fillId="0" borderId="15" xfId="0" applyFont="1" applyBorder="1" applyAlignment="1">
      <alignment horizontal="left" vertical="center" wrapText="1"/>
    </xf>
    <xf numFmtId="0" fontId="9" fillId="0" borderId="4" xfId="0"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0" fontId="7" fillId="2" borderId="0" xfId="2" applyFont="1" applyFill="1" applyAlignment="1">
      <alignment horizontal="center" vertical="center"/>
    </xf>
    <xf numFmtId="0" fontId="8" fillId="6" borderId="4" xfId="0" applyFont="1" applyFill="1" applyBorder="1" applyAlignment="1">
      <alignment vertical="center" wrapText="1"/>
    </xf>
    <xf numFmtId="0" fontId="8" fillId="6" borderId="12" xfId="0" applyFont="1" applyFill="1" applyBorder="1" applyAlignment="1">
      <alignment vertical="center" wrapText="1"/>
    </xf>
    <xf numFmtId="0" fontId="5" fillId="0" borderId="6" xfId="1" applyFont="1" applyBorder="1" applyAlignment="1">
      <alignment horizontal="left" vertical="center" wrapText="1"/>
    </xf>
    <xf numFmtId="0" fontId="5" fillId="0" borderId="14" xfId="1" applyFont="1" applyBorder="1" applyAlignment="1">
      <alignment horizontal="left" vertical="center" wrapText="1"/>
    </xf>
    <xf numFmtId="0" fontId="8" fillId="6" borderId="13" xfId="0" applyFont="1" applyFill="1" applyBorder="1" applyAlignment="1">
      <alignment vertical="center" wrapText="1"/>
    </xf>
    <xf numFmtId="0" fontId="28" fillId="7" borderId="4" xfId="1" applyFont="1" applyFill="1" applyBorder="1" applyAlignment="1">
      <alignment vertical="center" wrapText="1"/>
    </xf>
    <xf numFmtId="0" fontId="28" fillId="7" borderId="8" xfId="1" applyFont="1" applyFill="1" applyBorder="1" applyAlignment="1">
      <alignment vertical="center" wrapText="1"/>
    </xf>
    <xf numFmtId="0" fontId="9" fillId="8" borderId="4" xfId="0" applyFont="1" applyFill="1" applyBorder="1" applyAlignment="1">
      <alignment vertical="center" wrapText="1"/>
    </xf>
    <xf numFmtId="0" fontId="9" fillId="8" borderId="12" xfId="0" applyFont="1" applyFill="1" applyBorder="1" applyAlignment="1">
      <alignment vertical="center" wrapText="1"/>
    </xf>
    <xf numFmtId="0" fontId="0" fillId="0" borderId="20" xfId="0" applyBorder="1" applyAlignment="1">
      <alignment horizontal="left" wrapText="1"/>
    </xf>
    <xf numFmtId="0" fontId="8" fillId="0" borderId="1" xfId="0" applyFont="1" applyBorder="1" applyAlignment="1">
      <alignment horizontal="left" vertical="center" wrapText="1"/>
    </xf>
    <xf numFmtId="0" fontId="3" fillId="0" borderId="19" xfId="4" applyFont="1" applyBorder="1" applyAlignment="1">
      <alignment horizontal="left" vertical="center" wrapText="1"/>
    </xf>
    <xf numFmtId="0" fontId="3" fillId="0" borderId="20" xfId="4" applyFont="1" applyBorder="1" applyAlignment="1">
      <alignment horizontal="left" vertical="center" wrapText="1"/>
    </xf>
    <xf numFmtId="0" fontId="3" fillId="0" borderId="18" xfId="4"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18" xfId="0" applyFont="1"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8" xfId="0" applyBorder="1" applyAlignment="1">
      <alignment horizontal="left" vertical="center" wrapText="1"/>
    </xf>
    <xf numFmtId="0" fontId="3" fillId="0" borderId="19" xfId="4" applyFont="1" applyBorder="1" applyAlignment="1">
      <alignment vertical="center" wrapText="1"/>
    </xf>
    <xf numFmtId="0" fontId="3" fillId="0" borderId="18" xfId="4" applyFont="1" applyBorder="1" applyAlignment="1">
      <alignment vertical="center" wrapText="1"/>
    </xf>
    <xf numFmtId="0" fontId="3" fillId="0" borderId="20" xfId="4" applyFont="1" applyBorder="1" applyAlignment="1">
      <alignment vertical="center" wrapText="1"/>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8" fillId="0" borderId="1" xfId="0" applyFont="1" applyBorder="1" applyAlignment="1">
      <alignment horizontal="center" vertical="center" wrapText="1"/>
    </xf>
    <xf numFmtId="0" fontId="9" fillId="0" borderId="6" xfId="0" applyFont="1" applyBorder="1" applyAlignment="1">
      <alignment horizontal="left" vertical="center" wrapText="1"/>
    </xf>
    <xf numFmtId="0" fontId="9" fillId="0" borderId="14" xfId="0" applyFont="1" applyBorder="1" applyAlignment="1">
      <alignment horizontal="left" vertical="center" wrapText="1"/>
    </xf>
    <xf numFmtId="0" fontId="28" fillId="7" borderId="12" xfId="1" applyFont="1" applyFill="1" applyBorder="1" applyAlignment="1">
      <alignmen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9" fillId="0" borderId="8" xfId="0" applyFont="1" applyBorder="1" applyAlignment="1">
      <alignment horizontal="left" vertical="center" wrapText="1"/>
    </xf>
    <xf numFmtId="0" fontId="9" fillId="0" borderId="16"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17" xfId="0" applyFont="1" applyBorder="1" applyAlignment="1">
      <alignment horizontal="left" vertical="center" wrapText="1"/>
    </xf>
    <xf numFmtId="0" fontId="0" fillId="0" borderId="1" xfId="0" applyBorder="1" applyAlignment="1">
      <alignment horizontal="left" wrapText="1"/>
    </xf>
    <xf numFmtId="0" fontId="1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46" xfId="0" applyFont="1" applyBorder="1" applyAlignment="1">
      <alignment vertical="center" wrapText="1"/>
    </xf>
    <xf numFmtId="0" fontId="3" fillId="4" borderId="22" xfId="0" applyFont="1" applyFill="1" applyBorder="1" applyAlignment="1">
      <alignment horizontal="center" vertical="center"/>
    </xf>
    <xf numFmtId="0" fontId="3" fillId="4" borderId="23"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3" fillId="4" borderId="36" xfId="0" applyFont="1" applyFill="1" applyBorder="1" applyAlignment="1">
      <alignment horizontal="center" vertical="center"/>
    </xf>
    <xf numFmtId="0" fontId="3" fillId="4" borderId="44" xfId="0" applyFont="1" applyFill="1" applyBorder="1" applyAlignment="1">
      <alignment horizontal="center" vertical="center"/>
    </xf>
    <xf numFmtId="0" fontId="3" fillId="4" borderId="37" xfId="0" applyFont="1" applyFill="1" applyBorder="1" applyAlignment="1">
      <alignment horizontal="center" vertical="center"/>
    </xf>
    <xf numFmtId="0" fontId="20" fillId="17" borderId="0" xfId="0" applyFont="1" applyFill="1" applyAlignment="1">
      <alignment horizontal="center" wrapText="1"/>
    </xf>
    <xf numFmtId="0" fontId="0" fillId="11" borderId="35" xfId="0" applyFill="1" applyBorder="1" applyAlignment="1" applyProtection="1">
      <alignment horizontal="left" vertical="center" wrapText="1"/>
      <protection locked="0"/>
    </xf>
    <xf numFmtId="0" fontId="0" fillId="11" borderId="2" xfId="0" applyFill="1"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15" borderId="35" xfId="0" applyFill="1" applyBorder="1" applyAlignment="1" applyProtection="1">
      <alignment horizontal="left" vertical="center" wrapText="1"/>
      <protection locked="0"/>
    </xf>
    <xf numFmtId="0" fontId="0" fillId="15" borderId="2" xfId="0" applyFill="1" applyBorder="1" applyAlignment="1" applyProtection="1">
      <alignment horizontal="left" vertical="center" wrapText="1"/>
      <protection locked="0"/>
    </xf>
    <xf numFmtId="0" fontId="0" fillId="0" borderId="35"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1" borderId="35" xfId="0" applyFill="1" applyBorder="1" applyAlignment="1" applyProtection="1">
      <alignment horizontal="center" vertical="center" wrapText="1"/>
      <protection locked="0"/>
    </xf>
    <xf numFmtId="0" fontId="0" fillId="11" borderId="2" xfId="0" applyFill="1" applyBorder="1" applyAlignment="1" applyProtection="1">
      <alignment horizontal="center" vertical="center" wrapText="1"/>
      <protection locked="0"/>
    </xf>
    <xf numFmtId="164" fontId="0" fillId="0" borderId="35" xfId="0" applyNumberFormat="1" applyBorder="1" applyAlignment="1" applyProtection="1">
      <alignment horizontal="center" vertical="center" wrapText="1"/>
      <protection locked="0"/>
    </xf>
    <xf numFmtId="164" fontId="0" fillId="0" borderId="2" xfId="0" applyNumberFormat="1" applyBorder="1" applyAlignment="1" applyProtection="1">
      <alignment horizontal="center" vertical="center" wrapText="1"/>
      <protection locked="0"/>
    </xf>
    <xf numFmtId="0" fontId="0" fillId="0" borderId="3" xfId="0" applyBorder="1" applyAlignment="1" applyProtection="1">
      <alignment horizontal="left" vertical="center" wrapText="1"/>
      <protection locked="0"/>
    </xf>
    <xf numFmtId="0" fontId="0" fillId="0" borderId="32" xfId="0"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20" fillId="17" borderId="16" xfId="0" applyFont="1" applyFill="1" applyBorder="1" applyAlignment="1" applyProtection="1">
      <alignment horizontal="center"/>
      <protection hidden="1"/>
    </xf>
    <xf numFmtId="0" fontId="20" fillId="17" borderId="0" xfId="0" applyFont="1" applyFill="1" applyAlignment="1" applyProtection="1">
      <alignment horizontal="center" wrapText="1"/>
      <protection hidden="1"/>
    </xf>
    <xf numFmtId="164" fontId="0" fillId="11" borderId="35" xfId="0" applyNumberFormat="1" applyFill="1" applyBorder="1" applyAlignment="1" applyProtection="1">
      <alignment horizontal="center" vertical="center" wrapText="1"/>
      <protection locked="0"/>
    </xf>
    <xf numFmtId="164" fontId="0" fillId="11" borderId="2" xfId="0" applyNumberFormat="1" applyFill="1" applyBorder="1" applyAlignment="1" applyProtection="1">
      <alignment horizontal="center" vertical="center" wrapText="1"/>
      <protection locked="0"/>
    </xf>
    <xf numFmtId="0" fontId="0" fillId="11" borderId="3" xfId="0" applyFill="1" applyBorder="1" applyAlignment="1" applyProtection="1">
      <alignment horizontal="left" vertical="center" wrapText="1"/>
      <protection locked="0"/>
    </xf>
    <xf numFmtId="0" fontId="0" fillId="11" borderId="32" xfId="0" applyFill="1" applyBorder="1" applyAlignment="1" applyProtection="1">
      <alignment horizontal="center" vertical="center" wrapText="1"/>
      <protection hidden="1"/>
    </xf>
    <xf numFmtId="0" fontId="0" fillId="11" borderId="28" xfId="0" applyFill="1" applyBorder="1" applyAlignment="1" applyProtection="1">
      <alignment horizontal="center" vertical="center" wrapText="1"/>
      <protection hidden="1"/>
    </xf>
    <xf numFmtId="0" fontId="0" fillId="3" borderId="24" xfId="0" applyFill="1" applyBorder="1" applyAlignment="1">
      <alignment horizontal="center" vertical="center"/>
    </xf>
    <xf numFmtId="164" fontId="0" fillId="15" borderId="3" xfId="0" applyNumberForma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164" fontId="0" fillId="11" borderId="3" xfId="0" applyNumberFormat="1"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3" borderId="3" xfId="0" applyFill="1" applyBorder="1" applyAlignment="1" applyProtection="1">
      <alignment horizontal="center"/>
      <protection hidden="1"/>
    </xf>
    <xf numFmtId="0" fontId="18" fillId="0" borderId="3" xfId="0" applyFont="1" applyBorder="1" applyAlignment="1" applyProtection="1">
      <alignment horizontal="center"/>
      <protection hidden="1"/>
    </xf>
    <xf numFmtId="0" fontId="2" fillId="2" borderId="31"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15" fontId="0" fillId="3" borderId="3" xfId="0" applyNumberFormat="1" applyFill="1" applyBorder="1" applyAlignment="1" applyProtection="1">
      <alignment horizontal="center"/>
      <protection hidden="1"/>
    </xf>
    <xf numFmtId="0" fontId="0" fillId="9" borderId="35" xfId="0" applyFill="1" applyBorder="1" applyAlignment="1">
      <alignment horizontal="center"/>
    </xf>
    <xf numFmtId="0" fontId="0" fillId="3" borderId="35" xfId="0" applyFill="1" applyBorder="1" applyAlignment="1">
      <alignment horizontal="center"/>
    </xf>
    <xf numFmtId="0" fontId="2" fillId="2" borderId="3" xfId="0" applyFont="1" applyFill="1" applyBorder="1" applyAlignment="1">
      <alignment horizontal="center" vertical="center"/>
    </xf>
    <xf numFmtId="0" fontId="13" fillId="2" borderId="3" xfId="0" applyFont="1" applyFill="1" applyBorder="1" applyAlignment="1">
      <alignment horizontal="center" vertical="center"/>
    </xf>
    <xf numFmtId="0" fontId="0" fillId="9" borderId="39" xfId="0" applyFill="1" applyBorder="1" applyAlignment="1">
      <alignment horizontal="center"/>
    </xf>
    <xf numFmtId="0" fontId="0" fillId="9" borderId="40" xfId="0" applyFill="1" applyBorder="1" applyAlignment="1">
      <alignment horizontal="center"/>
    </xf>
    <xf numFmtId="0" fontId="0" fillId="9" borderId="41" xfId="0" applyFill="1" applyBorder="1" applyAlignment="1">
      <alignment horizontal="center"/>
    </xf>
    <xf numFmtId="0" fontId="0" fillId="3" borderId="39" xfId="0" applyFill="1" applyBorder="1" applyAlignment="1">
      <alignment horizontal="center"/>
    </xf>
    <xf numFmtId="0" fontId="0" fillId="3" borderId="40" xfId="0" applyFill="1" applyBorder="1" applyAlignment="1">
      <alignment horizontal="center"/>
    </xf>
    <xf numFmtId="0" fontId="0" fillId="3" borderId="41" xfId="0" applyFill="1" applyBorder="1" applyAlignment="1">
      <alignment horizontal="center"/>
    </xf>
  </cellXfs>
  <cellStyles count="5">
    <cellStyle name="Bad" xfId="3" builtinId="27"/>
    <cellStyle name="Hyperlink" xfId="1" builtinId="8"/>
    <cellStyle name="Normal" xfId="0" builtinId="0"/>
    <cellStyle name="Normal 3 2 2" xfId="2" xr:uid="{C8BA6A95-88BA-43CE-9ED9-759707AB6500}"/>
    <cellStyle name="Normal 3 2 3" xfId="4" xr:uid="{EE60E079-E650-4959-9E20-41D78C705AB6}"/>
  </cellStyles>
  <dxfs count="3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EF7CF"/>
      <color rgb="FFE9E9E9"/>
      <color rgb="FFFFFFFF"/>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647700</xdr:colOff>
      <xdr:row>9</xdr:row>
      <xdr:rowOff>53340</xdr:rowOff>
    </xdr:from>
    <xdr:ext cx="184731" cy="264560"/>
    <xdr:sp macro="" textlink="">
      <xdr:nvSpPr>
        <xdr:cNvPr id="25" name="TextBox 24">
          <a:extLst>
            <a:ext uri="{FF2B5EF4-FFF2-40B4-BE49-F238E27FC236}">
              <a16:creationId xmlns:a16="http://schemas.microsoft.com/office/drawing/2014/main" id="{B82A4FC8-CFDF-45D7-9729-5622C1BDC845}"/>
            </a:ext>
          </a:extLst>
        </xdr:cNvPr>
        <xdr:cNvSpPr txBox="1"/>
      </xdr:nvSpPr>
      <xdr:spPr>
        <a:xfrm>
          <a:off x="647700" y="142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647700</xdr:colOff>
      <xdr:row>9</xdr:row>
      <xdr:rowOff>53340</xdr:rowOff>
    </xdr:from>
    <xdr:ext cx="184731" cy="264560"/>
    <xdr:sp macro="" textlink="">
      <xdr:nvSpPr>
        <xdr:cNvPr id="26" name="TextBox 25">
          <a:extLst>
            <a:ext uri="{FF2B5EF4-FFF2-40B4-BE49-F238E27FC236}">
              <a16:creationId xmlns:a16="http://schemas.microsoft.com/office/drawing/2014/main" id="{E26B4D2E-B108-4FDC-B59F-77B602A2A4AC}"/>
            </a:ext>
          </a:extLst>
        </xdr:cNvPr>
        <xdr:cNvSpPr txBox="1"/>
      </xdr:nvSpPr>
      <xdr:spPr>
        <a:xfrm>
          <a:off x="647700" y="142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647700</xdr:colOff>
      <xdr:row>10</xdr:row>
      <xdr:rowOff>53340</xdr:rowOff>
    </xdr:from>
    <xdr:ext cx="184731" cy="264560"/>
    <xdr:sp macro="" textlink="">
      <xdr:nvSpPr>
        <xdr:cNvPr id="27" name="TextBox 26">
          <a:extLst>
            <a:ext uri="{FF2B5EF4-FFF2-40B4-BE49-F238E27FC236}">
              <a16:creationId xmlns:a16="http://schemas.microsoft.com/office/drawing/2014/main" id="{AE36B0A3-2BD0-4CE4-8002-224A4D3E5201}"/>
            </a:ext>
          </a:extLst>
        </xdr:cNvPr>
        <xdr:cNvSpPr txBox="1"/>
      </xdr:nvSpPr>
      <xdr:spPr>
        <a:xfrm>
          <a:off x="647700" y="142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0</xdr:col>
      <xdr:colOff>647700</xdr:colOff>
      <xdr:row>11</xdr:row>
      <xdr:rowOff>53340</xdr:rowOff>
    </xdr:from>
    <xdr:ext cx="184731" cy="264560"/>
    <xdr:sp macro="" textlink="">
      <xdr:nvSpPr>
        <xdr:cNvPr id="29" name="TextBox 28">
          <a:extLst>
            <a:ext uri="{FF2B5EF4-FFF2-40B4-BE49-F238E27FC236}">
              <a16:creationId xmlns:a16="http://schemas.microsoft.com/office/drawing/2014/main" id="{B67479E7-164E-4603-ACEE-106B57E7F7C4}"/>
            </a:ext>
          </a:extLst>
        </xdr:cNvPr>
        <xdr:cNvSpPr txBox="1"/>
      </xdr:nvSpPr>
      <xdr:spPr>
        <a:xfrm>
          <a:off x="647700" y="14249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0</xdr:col>
      <xdr:colOff>0</xdr:colOff>
      <xdr:row>0</xdr:row>
      <xdr:rowOff>5</xdr:rowOff>
    </xdr:from>
    <xdr:to>
      <xdr:col>1</xdr:col>
      <xdr:colOff>634841</xdr:colOff>
      <xdr:row>4</xdr:row>
      <xdr:rowOff>167725</xdr:rowOff>
    </xdr:to>
    <xdr:pic>
      <xdr:nvPicPr>
        <xdr:cNvPr id="4" name="Picture 3">
          <a:extLst>
            <a:ext uri="{FF2B5EF4-FFF2-40B4-BE49-F238E27FC236}">
              <a16:creationId xmlns:a16="http://schemas.microsoft.com/office/drawing/2014/main" id="{D8399371-A38E-9203-0A66-5BCAD89161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
          <a:ext cx="2194560" cy="9535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80CB5-1A48-4326-9481-95FBAD04E0B1}">
  <sheetPr codeName="Sheet1"/>
  <dimension ref="A1:FA120"/>
  <sheetViews>
    <sheetView showGridLines="0" tabSelected="1" zoomScale="80" zoomScaleNormal="80" workbookViewId="0">
      <selection activeCell="A26" sqref="A26:B26"/>
    </sheetView>
  </sheetViews>
  <sheetFormatPr defaultRowHeight="15" x14ac:dyDescent="0.25"/>
  <cols>
    <col min="1" max="1" width="23.42578125" style="138" customWidth="1"/>
    <col min="2" max="2" width="162.28515625" style="138" customWidth="1"/>
    <col min="3" max="3" width="71.42578125" customWidth="1"/>
    <col min="4" max="4" width="29.28515625" style="142" hidden="1" customWidth="1"/>
    <col min="5" max="5" width="72.28515625" style="116" hidden="1" customWidth="1"/>
    <col min="6" max="6" width="50.5703125" style="90" hidden="1" customWidth="1"/>
    <col min="7" max="8" width="50.5703125" style="138" hidden="1" customWidth="1"/>
    <col min="9" max="9" width="50.5703125" style="149" hidden="1" customWidth="1"/>
    <col min="10" max="10" width="50.5703125" style="90" hidden="1" customWidth="1"/>
    <col min="11" max="11" width="50.5703125" hidden="1" customWidth="1"/>
  </cols>
  <sheetData>
    <row r="1" spans="1:11" x14ac:dyDescent="0.25">
      <c r="A1" s="156"/>
      <c r="B1" s="156"/>
      <c r="C1" s="3"/>
    </row>
    <row r="2" spans="1:11" x14ac:dyDescent="0.25">
      <c r="A2" s="156"/>
      <c r="B2" s="198" t="s">
        <v>2001</v>
      </c>
      <c r="C2" s="3"/>
    </row>
    <row r="3" spans="1:11" ht="15.75" thickBot="1" x14ac:dyDescent="0.3">
      <c r="A3" s="156"/>
      <c r="B3" s="156"/>
      <c r="C3" s="3"/>
    </row>
    <row r="4" spans="1:11" ht="15.75" thickBot="1" x14ac:dyDescent="0.3">
      <c r="A4" s="156"/>
      <c r="B4" s="198" t="s">
        <v>2000</v>
      </c>
      <c r="C4" s="3"/>
      <c r="D4" s="201" t="s">
        <v>0</v>
      </c>
      <c r="E4" s="202"/>
      <c r="F4" s="246" t="s">
        <v>1</v>
      </c>
      <c r="G4" s="247"/>
      <c r="H4" s="248" t="s">
        <v>2</v>
      </c>
      <c r="I4" s="249"/>
      <c r="J4" s="248" t="s">
        <v>3</v>
      </c>
      <c r="K4" s="249"/>
    </row>
    <row r="5" spans="1:11" x14ac:dyDescent="0.25">
      <c r="A5" s="156"/>
      <c r="B5" s="156"/>
      <c r="C5" s="3"/>
    </row>
    <row r="6" spans="1:11" ht="45" x14ac:dyDescent="0.25">
      <c r="A6" s="222" t="str">
        <f>D6</f>
        <v>Instructions for filling the performance framework for Global Fund grants</v>
      </c>
      <c r="B6" s="222"/>
      <c r="C6" s="71"/>
      <c r="D6" s="142" t="str">
        <f>IF('Overview - Section A'!B$5="English",F6,IF('Overview - Section A'!B$5="French",H6,IF('Overview - Section A'!B$5="Spanish",J6)))</f>
        <v>Instructions for filling the performance framework for Global Fund grants</v>
      </c>
      <c r="F6" s="184" t="s">
        <v>4</v>
      </c>
      <c r="G6" s="150"/>
      <c r="H6" s="183" t="s">
        <v>5</v>
      </c>
      <c r="I6" s="151"/>
      <c r="J6" s="90" t="s">
        <v>6</v>
      </c>
    </row>
    <row r="7" spans="1:11" ht="15.75" thickBot="1" x14ac:dyDescent="0.3">
      <c r="A7" s="157"/>
      <c r="B7" s="157"/>
      <c r="C7" s="4"/>
    </row>
    <row r="8" spans="1:11" ht="15" customHeight="1" thickBot="1" x14ac:dyDescent="0.3">
      <c r="A8" s="223" t="str">
        <f>D8</f>
        <v>Introduction</v>
      </c>
      <c r="B8" s="224"/>
      <c r="C8" s="71"/>
      <c r="D8" s="143" t="str">
        <f>IF('Overview - Section A'!B$5="English",F8,IF('Overview - Section A'!B$5="French",H8,IF('Overview - Section A'!B$5="Spanish",J8)))</f>
        <v>Introduction</v>
      </c>
      <c r="E8" s="114"/>
      <c r="F8" s="97" t="s">
        <v>7</v>
      </c>
      <c r="G8" s="139"/>
      <c r="H8" s="139" t="s">
        <v>7</v>
      </c>
      <c r="I8" s="140"/>
      <c r="J8" s="97" t="s">
        <v>8</v>
      </c>
      <c r="K8" s="96"/>
    </row>
    <row r="9" spans="1:11" ht="64.5" customHeight="1" thickBot="1" x14ac:dyDescent="0.3">
      <c r="A9" s="219" t="str">
        <f t="shared" ref="A9:A12" si="0">D9</f>
        <v>1.       These instructions are for all stakeholders involved in the development and review of C19RM performance frameworks, at funding request, and at grant revision stages of the grant lifecycle. It includes Country Coordinating Mechanisms (CCMs), Principal Recipients (PRs), other grant implementers, technical assistance providers, the Technical Review Panel, the Global Fund Secretariat and Local Fund Agents (LFAs).</v>
      </c>
      <c r="B9" s="220"/>
      <c r="C9" s="74"/>
      <c r="D9" s="143" t="str">
        <f>IF('Overview - Section A'!B$5="English",F9,IF('Overview - Section A'!B$5="French",H9,IF('Overview - Section A'!B$5="Spanish",J9)))</f>
        <v>1.       These instructions are for all stakeholders involved in the development and review of C19RM performance frameworks, at funding request, and at grant revision stages of the grant lifecycle. It includes Country Coordinating Mechanisms (CCMs), Principal Recipients (PRs), other grant implementers, technical assistance providers, the Technical Review Panel, the Global Fund Secretariat and Local Fund Agents (LFAs).</v>
      </c>
      <c r="E9" s="114"/>
      <c r="F9" s="163" t="s">
        <v>9</v>
      </c>
      <c r="G9" s="163"/>
      <c r="H9" s="164" t="s">
        <v>10</v>
      </c>
      <c r="I9" s="148"/>
      <c r="J9" s="148" t="s">
        <v>11</v>
      </c>
      <c r="K9" s="96"/>
    </row>
    <row r="10" spans="1:11" ht="34.9" customHeight="1" thickBot="1" x14ac:dyDescent="0.3">
      <c r="A10" s="219" t="str">
        <f t="shared" si="0"/>
        <v xml:space="preserve">2.       A performance framework is part of the Grant Agreement between the Global Fund and the country/Principal Recipient and defines the indicators and targets to be achieved over the grant period. </v>
      </c>
      <c r="B10" s="220"/>
      <c r="C10" s="74"/>
      <c r="D10" s="143" t="str">
        <f>IF('Overview - Section A'!B$5="English",F10,IF('Overview - Section A'!B$5="French",H10,IF('Overview - Section A'!B$5="Spanish",J10)))</f>
        <v xml:space="preserve">2.       A performance framework is part of the Grant Agreement between the Global Fund and the country/Principal Recipient and defines the indicators and targets to be achieved over the grant period. </v>
      </c>
      <c r="E10" s="114"/>
      <c r="F10" s="98" t="s">
        <v>12</v>
      </c>
      <c r="G10" s="95"/>
      <c r="H10" s="100" t="s">
        <v>13</v>
      </c>
      <c r="I10" s="100"/>
      <c r="J10" s="99" t="s">
        <v>14</v>
      </c>
      <c r="K10" s="96"/>
    </row>
    <row r="11" spans="1:11" ht="49.9" customHeight="1" thickBot="1" x14ac:dyDescent="0.3">
      <c r="A11" s="225" t="str">
        <f t="shared" si="0"/>
        <v xml:space="preserve">3.       The performance framework includes indicators with associated baselines, targets and timelines for reporting.  Indicators is are linked to specific interventions supported by the grant. The performance framework form provides a standardized list of indicators to select from. Refer to the revised C19RM Modular Framework for full list of indicators to be included in the performance framework. </v>
      </c>
      <c r="B11" s="226"/>
      <c r="C11" s="75"/>
      <c r="D11" s="143" t="str">
        <f>IF('Overview - Section A'!B$5="English",F11,IF('Overview - Section A'!B$5="French",H11,IF('Overview - Section A'!B$5="Spanish",J11)))</f>
        <v xml:space="preserve">3.       The performance framework includes indicators with associated baselines, targets and timelines for reporting.  Indicators is are linked to specific interventions supported by the grant. The performance framework form provides a standardized list of indicators to select from. Refer to the revised C19RM Modular Framework for full list of indicators to be included in the performance framework. </v>
      </c>
      <c r="E11" s="114"/>
      <c r="F11" s="144" t="s">
        <v>15</v>
      </c>
      <c r="G11" s="91"/>
      <c r="H11" s="101" t="s">
        <v>16</v>
      </c>
      <c r="I11" s="101"/>
      <c r="J11" s="99" t="s">
        <v>17</v>
      </c>
      <c r="K11" s="96"/>
    </row>
    <row r="12" spans="1:11" ht="40.15" customHeight="1" thickBot="1" x14ac:dyDescent="0.3">
      <c r="A12" s="217" t="str">
        <f t="shared" si="0"/>
        <v>The performance framework may include Work Plan Tracking Measures (WPTM), each with associated milestones and/or input/process measures for interventions that do not have suitable  indicators to measure progress.</v>
      </c>
      <c r="B12" s="218"/>
      <c r="C12" s="74"/>
      <c r="D12" s="143" t="str">
        <f>IF('Overview - Section A'!B$5="English",F12,IF('Overview - Section A'!B$5="French",H12,IF('Overview - Section A'!B$5="Spanish",J12)))</f>
        <v>The performance framework may include Work Plan Tracking Measures (WPTM), each with associated milestones and/or input/process measures for interventions that do not have suitable  indicators to measure progress.</v>
      </c>
      <c r="E12" s="114"/>
      <c r="F12" s="98" t="s">
        <v>18</v>
      </c>
      <c r="G12" s="95"/>
      <c r="H12" s="91" t="s">
        <v>19</v>
      </c>
      <c r="I12" s="102"/>
      <c r="J12" s="99" t="s">
        <v>20</v>
      </c>
      <c r="K12" s="96"/>
    </row>
    <row r="13" spans="1:11" ht="15" customHeight="1" thickBot="1" x14ac:dyDescent="0.3">
      <c r="A13" s="223" t="str">
        <f>D13</f>
        <v>General Guidance</v>
      </c>
      <c r="B13" s="227"/>
      <c r="C13" s="71"/>
      <c r="D13" s="143" t="str">
        <f>IF('Overview - Section A'!B$5="English",F13,IF('Overview - Section A'!B$5="French",H13,IF('Overview - Section A'!B$5="Spanish",J13)))</f>
        <v>General Guidance</v>
      </c>
      <c r="E13" s="114"/>
      <c r="F13" s="97" t="s">
        <v>21</v>
      </c>
      <c r="G13" s="139"/>
      <c r="H13" s="139" t="s">
        <v>22</v>
      </c>
      <c r="I13" s="140"/>
      <c r="J13" s="99" t="s">
        <v>23</v>
      </c>
      <c r="K13" s="96"/>
    </row>
    <row r="14" spans="1:11" ht="61.15" customHeight="1" thickBot="1" x14ac:dyDescent="0.3">
      <c r="A14" s="251" t="str">
        <f>D14</f>
        <v xml:space="preserve">4.       The excel form is compatible with MS Excel 2010 or later versions only. Some drop-down menus and formulae might not work in MS Excel 2007 or earlier versions. Hence, applicants/Principal Recipients with earlier MS versions are requested to upgrade to MS Excel 2010 or later versions before working on this file. </v>
      </c>
      <c r="B14" s="252"/>
      <c r="C14" s="74"/>
      <c r="D14" s="143" t="str">
        <f>IF('Overview - Section A'!B$5="English",F14,IF('Overview - Section A'!B$5="French",H14,IF('Overview - Section A'!B$5="Spanish",J14)))</f>
        <v xml:space="preserve">4.       The excel form is compatible with MS Excel 2010 or later versions only. Some drop-down menus and formulae might not work in MS Excel 2007 or earlier versions. Hence, applicants/Principal Recipients with earlier MS versions are requested to upgrade to MS Excel 2010 or later versions before working on this file. </v>
      </c>
      <c r="E14" s="114"/>
      <c r="F14" s="98" t="s">
        <v>24</v>
      </c>
      <c r="G14" s="95"/>
      <c r="H14" s="100" t="s">
        <v>25</v>
      </c>
      <c r="I14" s="100"/>
      <c r="J14" s="99" t="s">
        <v>26</v>
      </c>
      <c r="K14" s="96"/>
    </row>
    <row r="15" spans="1:11" ht="34.9" customHeight="1" thickBot="1" x14ac:dyDescent="0.3">
      <c r="A15" s="217" t="str">
        <f t="shared" ref="A15:A33" si="1">D15</f>
        <v>The performance framework form should only be saved in the .xlsx file format.</v>
      </c>
      <c r="B15" s="218"/>
      <c r="C15" s="74"/>
      <c r="D15" s="143" t="str">
        <f>IF('Overview - Section A'!B$5="English",F15,IF('Overview - Section A'!B$5="French",H15,IF('Overview - Section A'!B$5="Spanish",J15)))</f>
        <v>The performance framework form should only be saved in the .xlsx file format.</v>
      </c>
      <c r="E15" s="114"/>
      <c r="F15" s="117" t="s">
        <v>27</v>
      </c>
      <c r="G15" s="139"/>
      <c r="H15" s="135" t="s">
        <v>28</v>
      </c>
      <c r="I15" s="103"/>
      <c r="J15" s="99" t="s">
        <v>29</v>
      </c>
      <c r="K15" s="96"/>
    </row>
    <row r="16" spans="1:11" ht="45" customHeight="1" thickBot="1" x14ac:dyDescent="0.3">
      <c r="A16" s="217" t="str">
        <f t="shared" si="1"/>
        <v xml:space="preserve">Performance framework forms that were subject to tampering (e.g., where the password protection was broken, drop-down menus were overwritten by copying and pasting values, or structure of the form was changed by adding or deleting columns and/or rows, worksheets, etc.) will be rejected and users will be required to resubmit the information in a new form. </v>
      </c>
      <c r="B16" s="218"/>
      <c r="C16" s="74"/>
      <c r="D16" s="143" t="str">
        <f>IF('Overview - Section A'!B$5="English",F16,IF('Overview - Section A'!B$5="French",H16,IF('Overview - Section A'!B$5="Spanish",J16)))</f>
        <v xml:space="preserve">Performance framework forms that were subject to tampering (e.g., where the password protection was broken, drop-down menus were overwritten by copying and pasting values, or structure of the form was changed by adding or deleting columns and/or rows, worksheets, etc.) will be rejected and users will be required to resubmit the information in a new form. </v>
      </c>
      <c r="E16" s="114"/>
      <c r="F16" s="117" t="s">
        <v>30</v>
      </c>
      <c r="G16" s="139"/>
      <c r="H16" s="100" t="s">
        <v>31</v>
      </c>
      <c r="I16" s="100"/>
      <c r="J16" s="99" t="s">
        <v>32</v>
      </c>
      <c r="K16" s="96"/>
    </row>
    <row r="17" spans="1:11" ht="42.6" customHeight="1" thickBot="1" x14ac:dyDescent="0.3">
      <c r="A17" s="251" t="str">
        <f t="shared" si="1"/>
        <v xml:space="preserve">6.       The form includes conditional formatting in various cells, such as standardized dates (e.g., 01-March-2023) and number formats. </v>
      </c>
      <c r="B17" s="252"/>
      <c r="C17" s="74"/>
      <c r="D17" s="143" t="str">
        <f>IF('Overview - Section A'!B$5="English",F17,IF('Overview - Section A'!B$5="French",H17,IF('Overview - Section A'!B$5="Spanish",J17)))</f>
        <v xml:space="preserve">6.       The form includes conditional formatting in various cells, such as standardized dates (e.g., 01-March-2023) and number formats. </v>
      </c>
      <c r="E17" s="114"/>
      <c r="F17" s="117" t="s">
        <v>33</v>
      </c>
      <c r="G17" s="140"/>
      <c r="H17" s="100" t="s">
        <v>34</v>
      </c>
      <c r="I17" s="100"/>
      <c r="J17" s="99" t="s">
        <v>35</v>
      </c>
      <c r="K17" s="96"/>
    </row>
    <row r="18" spans="1:11" ht="19.149999999999999" customHeight="1" thickBot="1" x14ac:dyDescent="0.3">
      <c r="A18" s="257" t="str">
        <f t="shared" si="1"/>
        <v xml:space="preserve">    a. Cells shaded in light blue color are pre-populated by the Global Fund.</v>
      </c>
      <c r="B18" s="258"/>
      <c r="C18" s="74"/>
      <c r="D18" s="143" t="str">
        <f>IF('Overview - Section A'!B$5="English",F18,IF('Overview - Section A'!B$5="French",H18,IF('Overview - Section A'!B$5="Spanish",J18)))</f>
        <v xml:space="preserve">    a. Cells shaded in light blue color are pre-populated by the Global Fund.</v>
      </c>
      <c r="E18" s="114"/>
      <c r="F18" s="117" t="s">
        <v>36</v>
      </c>
      <c r="G18" s="139"/>
      <c r="H18" s="100" t="s">
        <v>37</v>
      </c>
      <c r="I18" s="100"/>
      <c r="J18" s="99" t="s">
        <v>38</v>
      </c>
      <c r="K18" s="96"/>
    </row>
    <row r="19" spans="1:11" ht="23.65" customHeight="1" thickBot="1" x14ac:dyDescent="0.3">
      <c r="A19" s="257" t="str">
        <f t="shared" si="1"/>
        <v xml:space="preserve">    b. Numbers will round up to higher value.</v>
      </c>
      <c r="B19" s="258"/>
      <c r="C19" s="74"/>
      <c r="D19" s="143" t="str">
        <f>IF('Overview - Section A'!B$5="English",F19,IF('Overview - Section A'!B$5="French",H19,IF('Overview - Section A'!B$5="Spanish",J19)))</f>
        <v xml:space="preserve">    b. Numbers will round up to higher value.</v>
      </c>
      <c r="E19" s="114"/>
      <c r="F19" s="97" t="s">
        <v>39</v>
      </c>
      <c r="G19" s="139"/>
      <c r="H19" s="100" t="s">
        <v>40</v>
      </c>
      <c r="I19" s="100"/>
      <c r="J19" s="99" t="s">
        <v>41</v>
      </c>
      <c r="K19" s="96"/>
    </row>
    <row r="20" spans="1:11" ht="52.15" customHeight="1" thickBot="1" x14ac:dyDescent="0.3">
      <c r="A20" s="217" t="str">
        <f t="shared" si="1"/>
        <v xml:space="preserve">    c. Please do not change number format. The default settings in the form are as follows:
            o No decimals for numerators/denominators and 2 decimals for percentages.</v>
      </c>
      <c r="B20" s="259"/>
      <c r="C20" s="74"/>
      <c r="D20" s="143" t="str">
        <f>IF('Overview - Section A'!B$5="English",F20,IF('Overview - Section A'!B$5="French",H20,IF('Overview - Section A'!B$5="Spanish",J20)))</f>
        <v xml:space="preserve">    c. Please do not change number format. The default settings in the form are as follows:
            o No decimals for numerators/denominators and 2 decimals for percentages.</v>
      </c>
      <c r="E20" s="114"/>
      <c r="F20" s="98" t="s">
        <v>42</v>
      </c>
      <c r="G20" s="95"/>
      <c r="H20" s="100" t="s">
        <v>43</v>
      </c>
      <c r="I20" s="100"/>
      <c r="J20" s="99" t="s">
        <v>44</v>
      </c>
      <c r="K20" s="96"/>
    </row>
    <row r="21" spans="1:11" ht="31.15" customHeight="1" thickBot="1" x14ac:dyDescent="0.3">
      <c r="A21" s="251" t="str">
        <f t="shared" si="1"/>
        <v xml:space="preserve">7.       Automated errors reporting fields have been added to the Indicators sections. </v>
      </c>
      <c r="B21" s="252"/>
      <c r="C21" s="74"/>
      <c r="D21" s="143" t="str">
        <f>IF('Overview - Section A'!B$5="English",F21,IF('Overview - Section A'!B$5="French",H21,IF('Overview - Section A'!B$5="Spanish",J21)))</f>
        <v xml:space="preserve">7.       Automated errors reporting fields have been added to the Indicators sections. </v>
      </c>
      <c r="E21" s="114"/>
      <c r="F21" s="98" t="s">
        <v>45</v>
      </c>
      <c r="G21" s="95"/>
      <c r="H21" s="100" t="s">
        <v>46</v>
      </c>
      <c r="I21" s="100"/>
      <c r="J21" s="99" t="s">
        <v>47</v>
      </c>
      <c r="K21" s="96"/>
    </row>
    <row r="22" spans="1:11" ht="27" customHeight="1" thickBot="1" x14ac:dyDescent="0.3">
      <c r="A22" s="257" t="str">
        <f t="shared" si="1"/>
        <v xml:space="preserve">o   Data validation: these are the pop-ups that do not allow an invalid data entry. For example, typing text in a number field. </v>
      </c>
      <c r="B22" s="260"/>
      <c r="C22" s="74"/>
      <c r="D22" s="143" t="str">
        <f>IF('Overview - Section A'!B$5="English",F22,IF('Overview - Section A'!B$5="French",H22,IF('Overview - Section A'!B$5="Spanish",J22)))</f>
        <v xml:space="preserve">o   Data validation: these are the pop-ups that do not allow an invalid data entry. For example, typing text in a number field. </v>
      </c>
      <c r="E22" s="114"/>
      <c r="F22" s="98" t="s">
        <v>48</v>
      </c>
      <c r="G22" s="95"/>
      <c r="H22" s="100" t="s">
        <v>49</v>
      </c>
      <c r="I22" s="100"/>
      <c r="J22" s="99" t="s">
        <v>50</v>
      </c>
      <c r="K22" s="96"/>
    </row>
    <row r="23" spans="1:11" ht="42.6" customHeight="1" thickBot="1" x14ac:dyDescent="0.3">
      <c r="A23" s="217" t="str">
        <f t="shared" si="1"/>
        <v xml:space="preserve">o   Error message: an error message highlighted in red will appear in the rightmost column when data is incorrectly entered. A total count of errors will appear at the top of the sheet, also highlighted in red. </v>
      </c>
      <c r="B23" s="218"/>
      <c r="C23" s="74"/>
      <c r="D23" s="143" t="str">
        <f>IF('Overview - Section A'!B$5="English",F23,IF('Overview - Section A'!B$5="French",H23,IF('Overview - Section A'!B$5="Spanish",J23)))</f>
        <v xml:space="preserve">o   Error message: an error message highlighted in red will appear in the rightmost column when data is incorrectly entered. A total count of errors will appear at the top of the sheet, also highlighted in red. </v>
      </c>
      <c r="E23" s="114"/>
      <c r="F23" s="98" t="s">
        <v>51</v>
      </c>
      <c r="G23" s="95"/>
      <c r="H23" s="100" t="s">
        <v>52</v>
      </c>
      <c r="I23" s="100"/>
      <c r="J23" s="99" t="s">
        <v>53</v>
      </c>
      <c r="K23" s="96"/>
    </row>
    <row r="24" spans="1:11" ht="61.5" customHeight="1" thickBot="1" x14ac:dyDescent="0.3">
      <c r="A24" s="219" t="str">
        <f t="shared" si="1"/>
        <v>8.      The performance framework form is available in English, French and Spanish. The applicant selects the appropriate language from the dropdown menu on row 5 on the "Overview" tab. The selected language will be available in the "Overview - Section A" tab and "Indicators - Section B" tab. For the Work Plan Tracking Measures tab, the applicant should select "WPTM (Eng) - Section C" for English, and  "WPTM (FR.ESP) - Section C" tab for French or for Spanish.</v>
      </c>
      <c r="B24" s="220"/>
      <c r="C24" s="74"/>
      <c r="D24" s="143" t="str">
        <f>IF('Overview - Section A'!B$5="English",F24,IF('Overview - Section A'!B$5="French",H24,IF('Overview - Section A'!B$5="Spanish",J24)))</f>
        <v>8.      The performance framework form is available in English, French and Spanish. The applicant selects the appropriate language from the dropdown menu on row 5 on the "Overview" tab. The selected language will be available in the "Overview - Section A" tab and "Indicators - Section B" tab. For the Work Plan Tracking Measures tab, the applicant should select "WPTM (Eng) - Section C" for English, and  "WPTM (FR.ESP) - Section C" tab for French or for Spanish.</v>
      </c>
      <c r="E24" s="114"/>
      <c r="F24" s="165" t="s">
        <v>54</v>
      </c>
      <c r="G24" s="140"/>
      <c r="H24" s="152" t="s">
        <v>55</v>
      </c>
      <c r="I24" s="104"/>
      <c r="J24" s="145" t="s">
        <v>56</v>
      </c>
      <c r="K24" s="96"/>
    </row>
    <row r="25" spans="1:11" ht="40.15" customHeight="1" thickBot="1" x14ac:dyDescent="0.3">
      <c r="A25" s="219" t="str">
        <f t="shared" si="1"/>
        <v>9.     At the Funding Request stage: one performance framework is developed per applicant covering the full funding request for all relevant Principal Recipients.</v>
      </c>
      <c r="B25" s="221"/>
      <c r="C25" s="74"/>
      <c r="D25" s="143" t="str">
        <f>IF('Overview - Section A'!B$5="English",F25,IF('Overview - Section A'!B$5="French",H25,IF('Overview - Section A'!B$5="Spanish",J25)))</f>
        <v>9.     At the Funding Request stage: one performance framework is developed per applicant covering the full funding request for all relevant Principal Recipients.</v>
      </c>
      <c r="E25" s="114"/>
      <c r="F25" s="165" t="s">
        <v>57</v>
      </c>
      <c r="G25" s="139"/>
      <c r="H25" s="140" t="s">
        <v>58</v>
      </c>
      <c r="I25" s="104"/>
      <c r="J25" s="145" t="s">
        <v>59</v>
      </c>
      <c r="K25" s="96"/>
    </row>
    <row r="26" spans="1:11" ht="33" customHeight="1" thickBot="1" x14ac:dyDescent="0.3">
      <c r="A26" s="219" t="str">
        <f t="shared" si="1"/>
        <v>11.   At the Grant Revision stage: separate performance frameworks are developped for each Principal Recipient.</v>
      </c>
      <c r="B26" s="221"/>
      <c r="C26" s="74"/>
      <c r="D26" s="143" t="str">
        <f>IF('Overview - Section A'!B$5="English",F26,IF('Overview - Section A'!B$5="French",H26,IF('Overview - Section A'!B$5="Spanish",J26)))</f>
        <v>11.   At the Grant Revision stage: separate performance frameworks are developped for each Principal Recipient.</v>
      </c>
      <c r="E26" s="114"/>
      <c r="F26" s="163" t="s">
        <v>60</v>
      </c>
      <c r="G26" s="91"/>
      <c r="H26" s="135" t="s">
        <v>61</v>
      </c>
      <c r="I26" s="112"/>
      <c r="J26" s="148" t="s">
        <v>62</v>
      </c>
      <c r="K26" s="96"/>
    </row>
    <row r="27" spans="1:11" ht="22.9" customHeight="1" thickBot="1" x14ac:dyDescent="0.3">
      <c r="A27" s="251" t="str">
        <f t="shared" si="1"/>
        <v xml:space="preserve">12.   The instructions follow the structure of the performance framework form and are divided accordingly into the following sections: </v>
      </c>
      <c r="B27" s="256"/>
      <c r="C27" s="74"/>
      <c r="D27" s="143" t="str">
        <f>IF('Overview - Section A'!B$5="English",F27,IF('Overview - Section A'!B$5="French",H27,IF('Overview - Section A'!B$5="Spanish",J27)))</f>
        <v xml:space="preserve">12.   The instructions follow the structure of the performance framework form and are divided accordingly into the following sections: </v>
      </c>
      <c r="E27" s="114"/>
      <c r="F27" s="98" t="s">
        <v>63</v>
      </c>
      <c r="G27" s="95"/>
      <c r="H27" s="100" t="s">
        <v>64</v>
      </c>
      <c r="I27" s="100"/>
      <c r="J27" s="117" t="s">
        <v>65</v>
      </c>
      <c r="K27" s="96"/>
    </row>
    <row r="28" spans="1:11" ht="22.15" customHeight="1" thickBot="1" x14ac:dyDescent="0.3">
      <c r="A28" s="254" t="str">
        <f t="shared" si="1"/>
        <v>Section A: Overview</v>
      </c>
      <c r="B28" s="255"/>
      <c r="C28" s="76"/>
      <c r="D28" s="143" t="str">
        <f>IF('Overview - Section A'!B$5="English",F28,IF('Overview - Section A'!B$5="French",H28,IF('Overview - Section A'!B$5="Spanish",J28)))</f>
        <v>Section A: Overview</v>
      </c>
      <c r="E28" s="114"/>
      <c r="F28" s="133" t="s">
        <v>66</v>
      </c>
      <c r="G28" s="94"/>
      <c r="H28" s="100" t="s">
        <v>67</v>
      </c>
      <c r="I28" s="100"/>
      <c r="J28" s="97" t="s">
        <v>68</v>
      </c>
      <c r="K28" s="96"/>
    </row>
    <row r="29" spans="1:11" ht="18.600000000000001" customHeight="1" thickBot="1" x14ac:dyDescent="0.3">
      <c r="A29" s="254" t="str">
        <f t="shared" si="1"/>
        <v>Section B: Indicators</v>
      </c>
      <c r="B29" s="255"/>
      <c r="C29" s="76"/>
      <c r="D29" s="143" t="str">
        <f>IF('Overview - Section A'!B$5="English",F29,IF('Overview - Section A'!B$5="French",H29,IF('Overview - Section A'!B$5="Spanish",J29)))</f>
        <v>Section B: Indicators</v>
      </c>
      <c r="E29" s="114"/>
      <c r="F29" s="121" t="s">
        <v>69</v>
      </c>
      <c r="G29" s="106"/>
      <c r="H29" s="100" t="s">
        <v>70</v>
      </c>
      <c r="I29" s="100"/>
      <c r="J29" s="97" t="s">
        <v>71</v>
      </c>
      <c r="K29" s="96"/>
    </row>
    <row r="30" spans="1:11" ht="40.9" customHeight="1" thickBot="1" x14ac:dyDescent="0.3">
      <c r="A30" s="254" t="str">
        <f t="shared" si="1"/>
        <v xml:space="preserve">Section C: WPTM (Eng) for English 
WPTM (FR.ESP) for French and Spanish </v>
      </c>
      <c r="B30" s="255"/>
      <c r="C30" s="76"/>
      <c r="D30" s="143" t="str">
        <f>IF('Overview - Section A'!B$5="English",F30,IF('Overview - Section A'!B$5="French",H30,IF('Overview - Section A'!B$5="Spanish",J30)))</f>
        <v xml:space="preserve">Section C: WPTM (Eng) for English 
WPTM (FR.ESP) for French and Spanish </v>
      </c>
      <c r="E30" s="114"/>
      <c r="F30" s="121" t="s">
        <v>72</v>
      </c>
      <c r="G30" s="106"/>
      <c r="H30" s="100" t="s">
        <v>73</v>
      </c>
      <c r="I30" s="100"/>
      <c r="J30" s="147" t="s">
        <v>74</v>
      </c>
      <c r="K30" s="96"/>
    </row>
    <row r="31" spans="1:11" ht="31.15" customHeight="1" thickBot="1" x14ac:dyDescent="0.3">
      <c r="A31" s="228" t="str">
        <f t="shared" si="1"/>
        <v xml:space="preserve">Overview- Section A </v>
      </c>
      <c r="B31" s="253"/>
      <c r="C31" s="71"/>
      <c r="D31" s="143" t="str">
        <f>IF('Overview - Section A'!B$5="English",F31,IF('Overview - Section A'!B$5="French",H31,IF('Overview - Section A'!B$5="Spanish",J31)))</f>
        <v xml:space="preserve">Overview- Section A </v>
      </c>
      <c r="E31" s="114"/>
      <c r="F31" s="97" t="s">
        <v>75</v>
      </c>
      <c r="G31" s="106"/>
      <c r="H31" s="139" t="s">
        <v>76</v>
      </c>
      <c r="I31" s="140"/>
      <c r="J31" s="139" t="s">
        <v>77</v>
      </c>
      <c r="K31" s="105"/>
    </row>
    <row r="32" spans="1:11" ht="34.9" customHeight="1" thickBot="1" x14ac:dyDescent="0.3">
      <c r="A32" s="178" t="str">
        <f>D32</f>
        <v>Language</v>
      </c>
      <c r="B32" s="5" t="str">
        <f>E32</f>
        <v>Select the appropriate language in the dropdown menu.</v>
      </c>
      <c r="C32" s="71"/>
      <c r="D32" s="143" t="str">
        <f>IF('Overview - Section A'!B$5="English",F32,IF('Overview - Section A'!B$5="French",H32,IF('Overview - Section A'!B$5="Spanish",J32)))</f>
        <v>Language</v>
      </c>
      <c r="E32" s="114" t="str">
        <f>IF('Overview - Section A'!$B$5="English",G32,IF('Overview - Section A'!B$5="French",I32,IF('Overview - Section A'!B$5="Spanish",K32)))</f>
        <v>Select the appropriate language in the dropdown menu.</v>
      </c>
      <c r="F32" s="133" t="s">
        <v>78</v>
      </c>
      <c r="G32" s="162" t="s">
        <v>79</v>
      </c>
      <c r="H32" s="185" t="s">
        <v>80</v>
      </c>
      <c r="I32" s="140" t="s">
        <v>81</v>
      </c>
      <c r="J32" s="186" t="s">
        <v>82</v>
      </c>
      <c r="K32" s="165" t="s">
        <v>83</v>
      </c>
    </row>
    <row r="33" spans="1:11" ht="34.9" customHeight="1" thickBot="1" x14ac:dyDescent="0.3">
      <c r="A33" s="178" t="str">
        <f t="shared" si="1"/>
        <v>Country/Geography</v>
      </c>
      <c r="B33" s="5" t="str">
        <f>E33</f>
        <v>This field is pre-populated by the Global Fund.</v>
      </c>
      <c r="C33" s="71"/>
      <c r="D33" s="143" t="str">
        <f>IF('Overview - Section A'!B$5="English",F33,IF('Overview - Section A'!B$5="French",H33,IF('Overview - Section A'!B$5="Spanish",J33)))</f>
        <v>Country/Geography</v>
      </c>
      <c r="E33" s="114" t="str">
        <f>IF('Overview - Section A'!$B$5="English",G33,IF('Overview - Section A'!B$5="French",I33,IF('Overview - Section A'!B$5="Spanish",K33)))</f>
        <v>This field is pre-populated by the Global Fund.</v>
      </c>
      <c r="F33" s="133" t="s">
        <v>84</v>
      </c>
      <c r="G33" s="95" t="s">
        <v>85</v>
      </c>
      <c r="H33" s="108" t="s">
        <v>86</v>
      </c>
      <c r="I33" s="99" t="s">
        <v>87</v>
      </c>
      <c r="J33" s="134" t="s">
        <v>88</v>
      </c>
      <c r="K33" s="117" t="s">
        <v>89</v>
      </c>
    </row>
    <row r="34" spans="1:11" ht="34.9" customHeight="1" thickBot="1" x14ac:dyDescent="0.3">
      <c r="A34" s="211" t="str">
        <f>D34</f>
        <v>Reporting Frequency</v>
      </c>
      <c r="B34" s="6" t="str">
        <f t="shared" ref="B34:B39" si="2">E34</f>
        <v xml:space="preserve">This field refers to the frequency with which results will be reported to the Global Fund during grant implementation- semi-annual or annual. </v>
      </c>
      <c r="C34" s="71"/>
      <c r="D34" s="261" t="str">
        <f>IF('Overview - Section A'!B$5="English",F34,IF('Overview - Section A'!B$5="French",H34,IF('Overview - Section A'!B$5="Spanish",J34)))</f>
        <v>Reporting Frequency</v>
      </c>
      <c r="E34" s="114" t="str">
        <f>IF('Overview - Section A'!$B$5="English",G34,IF('Overview - Section A'!B$5="French",I34,IF('Overview - Section A'!B$5="Spanish",K34)))</f>
        <v xml:space="preserve">This field refers to the frequency with which results will be reported to the Global Fund during grant implementation- semi-annual or annual. </v>
      </c>
      <c r="F34" s="233" t="s">
        <v>90</v>
      </c>
      <c r="G34" s="91" t="s">
        <v>91</v>
      </c>
      <c r="H34" s="243" t="s">
        <v>92</v>
      </c>
      <c r="I34" s="154" t="s">
        <v>93</v>
      </c>
      <c r="J34" s="262" t="s">
        <v>94</v>
      </c>
      <c r="K34" s="117" t="s">
        <v>95</v>
      </c>
    </row>
    <row r="35" spans="1:11" ht="34.9" customHeight="1" thickBot="1" x14ac:dyDescent="0.3">
      <c r="A35" s="212"/>
      <c r="B35" s="6" t="str">
        <f t="shared" si="2"/>
        <v>Select ‘6’ or ‘12’ depending on the category of the country under the Global Fund differentiation framework.</v>
      </c>
      <c r="C35" s="71"/>
      <c r="D35" s="261"/>
      <c r="E35" s="114" t="str">
        <f>IF('Overview - Section A'!$B$5="English",G35,IF('Overview - Section A'!B$5="French",I35,IF('Overview - Section A'!B$5="Spanish",K35)))</f>
        <v>Select ‘6’ or ‘12’ depending on the category of the country under the Global Fund differentiation framework.</v>
      </c>
      <c r="F35" s="233"/>
      <c r="G35" s="91" t="s">
        <v>96</v>
      </c>
      <c r="H35" s="245"/>
      <c r="I35" s="154" t="s">
        <v>97</v>
      </c>
      <c r="J35" s="262"/>
      <c r="K35" s="117" t="s">
        <v>98</v>
      </c>
    </row>
    <row r="36" spans="1:11" ht="34.9" customHeight="1" thickBot="1" x14ac:dyDescent="0.3">
      <c r="A36" s="212"/>
      <c r="B36" s="6" t="str">
        <f t="shared" si="2"/>
        <v xml:space="preserve">      − Portfolios categorized as ‘Focused’ report on an annual basis. </v>
      </c>
      <c r="C36" s="71"/>
      <c r="D36" s="261"/>
      <c r="E36" s="114" t="str">
        <f>IF('Overview - Section A'!$B$5="English",G36,IF('Overview - Section A'!B$5="French",I36,IF('Overview - Section A'!B$5="Spanish",K36)))</f>
        <v xml:space="preserve">      − Portfolios categorized as ‘Focused’ report on an annual basis. </v>
      </c>
      <c r="F36" s="233"/>
      <c r="G36" s="91" t="s">
        <v>99</v>
      </c>
      <c r="H36" s="245"/>
      <c r="I36" s="154" t="s">
        <v>100</v>
      </c>
      <c r="J36" s="262"/>
      <c r="K36" s="117" t="s">
        <v>101</v>
      </c>
    </row>
    <row r="37" spans="1:11" ht="34.9" customHeight="1" thickBot="1" x14ac:dyDescent="0.3">
      <c r="A37" s="212"/>
      <c r="B37" s="6" t="str">
        <f t="shared" si="2"/>
        <v xml:space="preserve">      − Portfolios categorized as ‘Core’ or ‘High Impact’ are expected to report semi-annually.</v>
      </c>
      <c r="C37" s="71"/>
      <c r="D37" s="261"/>
      <c r="E37" s="114" t="str">
        <f>IF('Overview - Section A'!$B$5="English",G37,IF('Overview - Section A'!B$5="French",I37,IF('Overview - Section A'!B$5="Spanish",K37)))</f>
        <v xml:space="preserve">      − Portfolios categorized as ‘Core’ or ‘High Impact’ are expected to report semi-annually.</v>
      </c>
      <c r="F37" s="233"/>
      <c r="G37" s="91" t="s">
        <v>102</v>
      </c>
      <c r="H37" s="245"/>
      <c r="I37" s="154" t="s">
        <v>103</v>
      </c>
      <c r="J37" s="262"/>
      <c r="K37" s="117" t="s">
        <v>104</v>
      </c>
    </row>
    <row r="38" spans="1:11" ht="34.9" customHeight="1" thickBot="1" x14ac:dyDescent="0.3">
      <c r="A38" s="213"/>
      <c r="B38" s="7" t="str">
        <f t="shared" si="2"/>
        <v xml:space="preserve">The frequency of reporting on Workplan Tracking Measures can be quarterly, semi- annually or annually. </v>
      </c>
      <c r="C38" s="77"/>
      <c r="D38" s="261"/>
      <c r="E38" s="114" t="str">
        <f>IF('Overview - Section A'!$B$5="English",G38,IF('Overview - Section A'!B$5="French",I38,IF('Overview - Section A'!B$5="Spanish",K38)))</f>
        <v xml:space="preserve">The frequency of reporting on Workplan Tracking Measures can be quarterly, semi- annually or annually. </v>
      </c>
      <c r="F38" s="233"/>
      <c r="G38" s="91" t="s">
        <v>105</v>
      </c>
      <c r="H38" s="244"/>
      <c r="I38" s="154" t="s">
        <v>106</v>
      </c>
      <c r="J38" s="262"/>
      <c r="K38" s="117" t="s">
        <v>107</v>
      </c>
    </row>
    <row r="39" spans="1:11" ht="34.9" customHeight="1" x14ac:dyDescent="0.25">
      <c r="A39" s="175" t="str">
        <f>D39</f>
        <v>C19RM funding use date</v>
      </c>
      <c r="B39" s="6" t="str">
        <f t="shared" si="2"/>
        <v>This field is pre-populated by the Global Fund and can be changed manually as agreed with the Global Fund Country Team/PHME Specialist.</v>
      </c>
      <c r="C39" s="71"/>
      <c r="D39" s="143" t="str">
        <f>IF('Overview - Section A'!B$5="English",F39,IF('Overview - Section A'!B$5="French",H39,IF('Overview - Section A'!B$5="Spanish",J39)))</f>
        <v>C19RM funding use date</v>
      </c>
      <c r="E39" s="114" t="str">
        <f>IF('Overview - Section A'!$B$5="English",G39,IF('Overview - Section A'!B$5="French",I39,IF('Overview - Section A'!B$5="Spanish",K39)))</f>
        <v>This field is pre-populated by the Global Fund and can be changed manually as agreed with the Global Fund Country Team/PHME Specialist.</v>
      </c>
      <c r="F39" s="166" t="s">
        <v>108</v>
      </c>
      <c r="G39" s="153" t="s">
        <v>109</v>
      </c>
      <c r="H39" s="146" t="s">
        <v>110</v>
      </c>
      <c r="I39" s="91" t="s">
        <v>111</v>
      </c>
      <c r="J39" s="190" t="s">
        <v>112</v>
      </c>
      <c r="K39" s="165" t="s">
        <v>113</v>
      </c>
    </row>
    <row r="40" spans="1:11" ht="33" customHeight="1" thickBot="1" x14ac:dyDescent="0.3">
      <c r="A40" s="230"/>
      <c r="B40" s="231"/>
      <c r="C40" s="71"/>
      <c r="D40" s="143">
        <f>IF('Overview - Section A'!B$5="English",F40,IF('Overview - Section A'!B$5="French",H40,IF('Overview - Section A'!B$5="Spanish",J40)))</f>
        <v>0</v>
      </c>
      <c r="E40" s="114">
        <f>IF('Overview - Section A'!$B$5="English",G40,IF('Overview - Section A'!B$5="French",I40,IF('Overview - Section A'!B$5="Spanish",K40)))</f>
        <v>0</v>
      </c>
      <c r="F40" s="97"/>
      <c r="G40" s="139"/>
      <c r="H40" s="139"/>
      <c r="I40" s="140"/>
      <c r="J40" s="134"/>
      <c r="K40" s="117"/>
    </row>
    <row r="41" spans="1:11" ht="34.9" customHeight="1" thickBot="1" x14ac:dyDescent="0.3">
      <c r="A41" s="211" t="str">
        <f>D41</f>
        <v xml:space="preserve">Indicator Reporting Period </v>
      </c>
      <c r="B41" s="6" t="str">
        <f>E41</f>
        <v>This field is pre-populated based on the C19RM funding use date and selected Reporting Frequency.</v>
      </c>
      <c r="C41" s="71"/>
      <c r="D41" s="199" t="str">
        <f>IF('Overview - Section A'!B$5="English",F41,IF('Overview - Section A'!B$5="French",H41,IF('Overview - Section A'!B$5="Spanish",J41)))</f>
        <v xml:space="preserve">Indicator Reporting Period </v>
      </c>
      <c r="E41" s="114" t="str">
        <f>IF('Overview - Section A'!$B$5="English",G41,IF('Overview - Section A'!B$5="French",I41,IF('Overview - Section A'!B$5="Spanish",K41)))</f>
        <v>This field is pre-populated based on the C19RM funding use date and selected Reporting Frequency.</v>
      </c>
      <c r="F41" s="233" t="s">
        <v>114</v>
      </c>
      <c r="G41" s="153" t="s">
        <v>115</v>
      </c>
      <c r="H41" s="243" t="s">
        <v>116</v>
      </c>
      <c r="I41" s="99" t="s">
        <v>117</v>
      </c>
      <c r="J41" s="262" t="s">
        <v>118</v>
      </c>
      <c r="K41" s="162" t="s">
        <v>119</v>
      </c>
    </row>
    <row r="42" spans="1:11" ht="34.9" customHeight="1" thickBot="1" x14ac:dyDescent="0.3">
      <c r="A42" s="213"/>
      <c r="B42" s="5" t="str">
        <f t="shared" ref="B42:B44" si="3">E42</f>
        <v xml:space="preserve">The applicant/Principal Recipient should ensure that the programmatic and financial reporting cycles are aligned with the Period Start date and Period End Date. </v>
      </c>
      <c r="C42" s="71"/>
      <c r="D42" s="200"/>
      <c r="E42" s="114" t="str">
        <f>IF('Overview - Section A'!$B$5="English",G42,IF('Overview - Section A'!B$5="French",I42,IF('Overview - Section A'!B$5="Spanish",K42)))</f>
        <v xml:space="preserve">The applicant/Principal Recipient should ensure that the programmatic and financial reporting cycles are aligned with the Period Start date and Period End Date. </v>
      </c>
      <c r="F42" s="233"/>
      <c r="G42" s="153" t="s">
        <v>120</v>
      </c>
      <c r="H42" s="244"/>
      <c r="I42" s="99" t="s">
        <v>121</v>
      </c>
      <c r="J42" s="262"/>
      <c r="K42" s="162" t="s">
        <v>122</v>
      </c>
    </row>
    <row r="43" spans="1:11" ht="34.9" customHeight="1" thickBot="1" x14ac:dyDescent="0.3">
      <c r="A43" s="178" t="str">
        <f>D43</f>
        <v xml:space="preserve">Period Start Date </v>
      </c>
      <c r="B43" s="9" t="str">
        <f t="shared" si="3"/>
        <v> This field is pre-populated by the Global Fund.</v>
      </c>
      <c r="C43" s="72"/>
      <c r="D43" s="143" t="str">
        <f>IF('Overview - Section A'!B$5="English",F43,IF('Overview - Section A'!B$5="French",H43,IF('Overview - Section A'!B$5="Spanish",J43)))</f>
        <v xml:space="preserve">Period Start Date </v>
      </c>
      <c r="E43" s="114" t="str">
        <f>IF('Overview - Section A'!$B$5="English",G43,IF('Overview - Section A'!B$5="French",I43,IF('Overview - Section A'!B$5="Spanish",K43)))</f>
        <v> This field is pre-populated by the Global Fund.</v>
      </c>
      <c r="F43" s="133" t="s">
        <v>123</v>
      </c>
      <c r="G43" s="73" t="s">
        <v>124</v>
      </c>
      <c r="H43" s="108" t="s">
        <v>125</v>
      </c>
      <c r="I43" s="99" t="s">
        <v>126</v>
      </c>
      <c r="J43" s="134" t="s">
        <v>127</v>
      </c>
      <c r="K43" s="117" t="s">
        <v>128</v>
      </c>
    </row>
    <row r="44" spans="1:11" ht="34.9" customHeight="1" x14ac:dyDescent="0.25">
      <c r="A44" s="178" t="str">
        <f>D44</f>
        <v xml:space="preserve">Period End Date </v>
      </c>
      <c r="B44" s="5" t="str">
        <f t="shared" si="3"/>
        <v>This field is pre-populated by the Global Fund. The end date of the reporting period is usually 6 or 12 months after the start date of the reporting period depending on the agreed reporting frequency.</v>
      </c>
      <c r="C44" s="71"/>
      <c r="D44" s="143" t="str">
        <f>IF('Overview - Section A'!B$5="English",F44,IF('Overview - Section A'!B$5="French",H44,IF('Overview - Section A'!B$5="Spanish",J44)))</f>
        <v xml:space="preserve">Period End Date </v>
      </c>
      <c r="E44" s="114" t="str">
        <f>IF('Overview - Section A'!$B$5="English",G44,IF('Overview - Section A'!B$5="French",I44,IF('Overview - Section A'!B$5="Spanish",K44)))</f>
        <v>This field is pre-populated by the Global Fund. The end date of the reporting period is usually 6 or 12 months after the start date of the reporting period depending on the agreed reporting frequency.</v>
      </c>
      <c r="F44" s="133" t="s">
        <v>129</v>
      </c>
      <c r="G44" s="153" t="s">
        <v>130</v>
      </c>
      <c r="H44" s="108" t="s">
        <v>131</v>
      </c>
      <c r="I44" s="99" t="s">
        <v>132</v>
      </c>
      <c r="J44" s="133" t="s">
        <v>133</v>
      </c>
      <c r="K44" s="91" t="s">
        <v>134</v>
      </c>
    </row>
    <row r="45" spans="1:11" ht="34.9" customHeight="1" x14ac:dyDescent="0.25">
      <c r="A45" s="178" t="str">
        <f>D45</f>
        <v xml:space="preserve">WPTM Reporting Period </v>
      </c>
      <c r="B45" s="5" t="str">
        <f>E45</f>
        <v>This field is pre-populated based on the C19RM funding use date. The reporting frequency will be quarterly.</v>
      </c>
      <c r="C45" s="71"/>
      <c r="D45" s="143" t="str">
        <f>IF('Overview - Section A'!B$5="English",F45,IF('Overview - Section A'!B$5="French",H45,IF('Overview - Section A'!B$5="Spanish",J45)))</f>
        <v xml:space="preserve">WPTM Reporting Period </v>
      </c>
      <c r="E45" s="114" t="str">
        <f>IF('Overview - Section A'!$B$5="English",G45,IF('Overview - Section A'!B$5="French",I45,IF('Overview - Section A'!B$5="Spanish",K45)))</f>
        <v>This field is pre-populated based on the C19RM funding use date. The reporting frequency will be quarterly.</v>
      </c>
      <c r="F45" s="168" t="s">
        <v>135</v>
      </c>
      <c r="G45" s="153" t="s">
        <v>136</v>
      </c>
      <c r="H45" s="167" t="s">
        <v>137</v>
      </c>
      <c r="I45" s="145" t="s">
        <v>138</v>
      </c>
      <c r="J45" s="168" t="s">
        <v>139</v>
      </c>
      <c r="K45" s="153" t="s">
        <v>140</v>
      </c>
    </row>
    <row r="46" spans="1:11" ht="34.9" customHeight="1" thickBot="1" x14ac:dyDescent="0.3">
      <c r="A46" s="178" t="str">
        <f>D46</f>
        <v xml:space="preserve">Period Start Date </v>
      </c>
      <c r="B46" s="5" t="str">
        <f>E46</f>
        <v>This field is pre-populated by the Global Fund.</v>
      </c>
      <c r="C46" s="71"/>
      <c r="D46" s="143" t="str">
        <f>IF('Overview - Section A'!B$5="English",F46,IF('Overview - Section A'!B$5="French",H46,IF('Overview - Section A'!B$5="Spanish",J46)))</f>
        <v xml:space="preserve">Period Start Date </v>
      </c>
      <c r="E46" s="114" t="str">
        <f>IF('Overview - Section A'!$B$5="English",G46,IF('Overview - Section A'!B$5="French",I46,IF('Overview - Section A'!B$5="Spanish",K46)))</f>
        <v>This field is pre-populated by the Global Fund.</v>
      </c>
      <c r="F46" s="168" t="s">
        <v>123</v>
      </c>
      <c r="G46" s="153" t="s">
        <v>85</v>
      </c>
      <c r="H46" s="167" t="s">
        <v>125</v>
      </c>
      <c r="I46" s="145" t="s">
        <v>126</v>
      </c>
      <c r="J46" s="169" t="s">
        <v>127</v>
      </c>
      <c r="K46" s="153" t="s">
        <v>128</v>
      </c>
    </row>
    <row r="47" spans="1:11" ht="34.9" customHeight="1" thickBot="1" x14ac:dyDescent="0.3">
      <c r="A47" s="178" t="str">
        <f>D47</f>
        <v xml:space="preserve">Period End Date </v>
      </c>
      <c r="B47" s="5" t="str">
        <f>E47</f>
        <v>This field is pre-populated by the Global Fund.</v>
      </c>
      <c r="C47" s="71"/>
      <c r="D47" s="143" t="str">
        <f>IF('Overview - Section A'!B$5="English",F47,IF('Overview - Section A'!B$5="French",H47,IF('Overview - Section A'!B$5="Spanish",J47)))</f>
        <v xml:space="preserve">Period End Date </v>
      </c>
      <c r="E47" s="114" t="str">
        <f>IF('Overview - Section A'!$B$5="English",G47,IF('Overview - Section A'!B$5="French",I47,IF('Overview - Section A'!B$5="Spanish",K47)))</f>
        <v>This field is pre-populated by the Global Fund.</v>
      </c>
      <c r="F47" s="168" t="s">
        <v>129</v>
      </c>
      <c r="G47" s="153" t="s">
        <v>85</v>
      </c>
      <c r="H47" s="167" t="s">
        <v>131</v>
      </c>
      <c r="I47" s="145" t="s">
        <v>126</v>
      </c>
      <c r="J47" s="168" t="s">
        <v>133</v>
      </c>
      <c r="K47" s="153" t="s">
        <v>128</v>
      </c>
    </row>
    <row r="48" spans="1:11" ht="33" customHeight="1" thickBot="1" x14ac:dyDescent="0.3">
      <c r="A48" s="230"/>
      <c r="B48" s="231"/>
      <c r="C48" s="71"/>
      <c r="D48" s="143">
        <f>IF('Overview - Section A'!B$5="English",F48,IF('Overview - Section A'!B$5="French",H48,IF('Overview - Section A'!B$5="Spanish",J48)))</f>
        <v>0</v>
      </c>
      <c r="E48" s="114">
        <f>IF('Overview - Section A'!$B$5="English",G48,IF('Overview - Section A'!B$5="French",I48,IF('Overview - Section A'!B$5="Spanish",K48)))</f>
        <v>0</v>
      </c>
      <c r="G48" s="139"/>
      <c r="H48" s="139"/>
      <c r="I48" s="140"/>
      <c r="J48" s="134"/>
      <c r="K48" s="117"/>
    </row>
    <row r="49" spans="1:11" ht="34.9" customHeight="1" thickBot="1" x14ac:dyDescent="0.3">
      <c r="A49" s="178" t="str">
        <f>D49</f>
        <v xml:space="preserve">Objective Description </v>
      </c>
      <c r="B49" s="5" t="str">
        <f>E49</f>
        <v xml:space="preserve">Include the program objectives in this section. Objectives should be specific and consistent with the objectives of the Funding Request. </v>
      </c>
      <c r="C49" s="71"/>
      <c r="D49" s="143" t="str">
        <f>IF('Overview - Section A'!B$5="English",F49,IF('Overview - Section A'!B$5="French",H49,IF('Overview - Section A'!B$5="Spanish",J49)))</f>
        <v xml:space="preserve">Objective Description </v>
      </c>
      <c r="E49" s="114" t="str">
        <f>IF('Overview - Section A'!$B$5="English",G49,IF('Overview - Section A'!B$5="French",I49,IF('Overview - Section A'!B$5="Spanish",K49)))</f>
        <v xml:space="preserve">Include the program objectives in this section. Objectives should be specific and consistent with the objectives of the Funding Request. </v>
      </c>
      <c r="F49" s="133" t="s">
        <v>141</v>
      </c>
      <c r="G49" s="153" t="s">
        <v>142</v>
      </c>
      <c r="H49" s="108" t="s">
        <v>143</v>
      </c>
      <c r="I49" s="101" t="s">
        <v>144</v>
      </c>
      <c r="J49" s="133" t="s">
        <v>145</v>
      </c>
      <c r="K49" s="153" t="s">
        <v>146</v>
      </c>
    </row>
    <row r="50" spans="1:11" ht="33" customHeight="1" thickBot="1" x14ac:dyDescent="0.3">
      <c r="A50" s="228" t="str">
        <f>D50</f>
        <v>Indicators - Section B</v>
      </c>
      <c r="B50" s="253"/>
      <c r="C50" s="132"/>
      <c r="D50" s="143" t="str">
        <f>IF('Overview - Section A'!B$5="English",F50,IF('Overview - Section A'!B$5="French",H50,IF('Overview - Section A'!B$5="Spanish",J50)))</f>
        <v>Indicators - Section B</v>
      </c>
      <c r="E50" s="114">
        <f>IF('Overview - Section A'!$B$5="English",G50,IF('Overview - Section A'!B$5="French",I50,IF('Overview - Section A'!B$5="Spanish",K50)))</f>
        <v>0</v>
      </c>
      <c r="F50" t="s">
        <v>1998</v>
      </c>
      <c r="G50" s="139"/>
      <c r="H50" s="113" t="s">
        <v>147</v>
      </c>
      <c r="I50" s="140"/>
      <c r="J50" s="118" t="s">
        <v>148</v>
      </c>
      <c r="K50" s="107"/>
    </row>
    <row r="51" spans="1:11" ht="34.9" customHeight="1" thickBot="1" x14ac:dyDescent="0.3">
      <c r="A51" s="179" t="str">
        <f>D51</f>
        <v>Number of Errors</v>
      </c>
      <c r="B51" s="95" t="str">
        <f>E51</f>
        <v>This field is auto-populated, highlighting in red the total number of data entry errors in Section B of the form.</v>
      </c>
      <c r="C51" s="71"/>
      <c r="D51" s="143" t="str">
        <f>IF('Overview - Section A'!B$5="English",F51,IF('Overview - Section A'!B$5="French",H51,IF('Overview - Section A'!B$5="Spanish",J51)))</f>
        <v>Number of Errors</v>
      </c>
      <c r="E51" s="114" t="str">
        <f>IF('Overview - Section A'!$B$5="English",G51,IF('Overview - Section A'!B$5="French",I51,IF('Overview - Section A'!B$5="Spanish",K51)))</f>
        <v>This field is auto-populated, highlighting in red the total number of data entry errors in Section B of the form.</v>
      </c>
      <c r="F51" s="133" t="s">
        <v>149</v>
      </c>
      <c r="G51" s="153" t="s">
        <v>150</v>
      </c>
      <c r="H51" s="108" t="s">
        <v>151</v>
      </c>
      <c r="I51" s="73" t="s">
        <v>152</v>
      </c>
      <c r="J51" s="133" t="s">
        <v>153</v>
      </c>
      <c r="K51" s="162" t="s">
        <v>154</v>
      </c>
    </row>
    <row r="52" spans="1:11" ht="34.9" customHeight="1" thickBot="1" x14ac:dyDescent="0.3">
      <c r="A52" s="175" t="str">
        <f>D52</f>
        <v>Intervention</v>
      </c>
      <c r="B52" s="137" t="str">
        <f>E52</f>
        <v>Select the relevant standard intervention from the drop-down list. DO NOT ADD INTERVENTION NAMES BY OVERWRITING THIS FIELD.</v>
      </c>
      <c r="C52" s="71"/>
      <c r="D52" s="143" t="str">
        <f>IF('Overview - Section A'!B$5="English",F52,IF('Overview - Section A'!B$5="French",H52,IF('Overview - Section A'!B$5="Spanish",J52)))</f>
        <v>Intervention</v>
      </c>
      <c r="E52" s="114" t="str">
        <f>IF('Overview - Section A'!$B$5="English",G52,IF('Overview - Section A'!B$5="French",I52,IF('Overview - Section A'!B$5="Spanish",K52)))</f>
        <v>Select the relevant standard intervention from the drop-down list. DO NOT ADD INTERVENTION NAMES BY OVERWRITING THIS FIELD.</v>
      </c>
      <c r="F52" s="187" t="s">
        <v>155</v>
      </c>
      <c r="G52" s="153" t="s">
        <v>156</v>
      </c>
      <c r="H52" s="188" t="s">
        <v>155</v>
      </c>
      <c r="I52" s="153" t="s">
        <v>157</v>
      </c>
      <c r="J52" s="189" t="s">
        <v>158</v>
      </c>
      <c r="K52" s="153" t="s">
        <v>159</v>
      </c>
    </row>
    <row r="53" spans="1:11" ht="34.9" customHeight="1" thickBot="1" x14ac:dyDescent="0.3">
      <c r="A53" s="214" t="str">
        <f>D53</f>
        <v xml:space="preserve">Standard Indicator </v>
      </c>
      <c r="B53" s="136" t="str">
        <f>E53</f>
        <v xml:space="preserve">Select the relevant standard indicators from the drop-down list. </v>
      </c>
      <c r="C53" s="71"/>
      <c r="D53" s="199" t="str">
        <f>IF('Overview - Section A'!B$5="English",F53,IF('Overview - Section A'!B$5="French",H53,IF('Overview - Section A'!B$5="Spanish",J53)))</f>
        <v xml:space="preserve">Standard Indicator </v>
      </c>
      <c r="E53" s="114" t="str">
        <f>IF('Overview - Section A'!$B$5="English",G53,IF('Overview - Section A'!B$5="French",I53,IF('Overview - Section A'!B$5="Spanish",K53)))</f>
        <v xml:space="preserve">Select the relevant standard indicators from the drop-down list. </v>
      </c>
      <c r="F53" s="233" t="s">
        <v>160</v>
      </c>
      <c r="G53" s="95" t="s">
        <v>161</v>
      </c>
      <c r="H53" s="108" t="s">
        <v>162</v>
      </c>
      <c r="I53" s="73" t="s">
        <v>163</v>
      </c>
      <c r="J53" s="233" t="s">
        <v>164</v>
      </c>
      <c r="K53" s="95" t="s">
        <v>165</v>
      </c>
    </row>
    <row r="54" spans="1:11" ht="34.9" customHeight="1" thickBot="1" x14ac:dyDescent="0.3">
      <c r="A54" s="216"/>
      <c r="B54" s="136" t="str">
        <f>E54</f>
        <v>Some interventions do not present indicators in the dropdown. In this case, and if relevant, add a workplan tracking measure in the "WPTM - Section C" tab.</v>
      </c>
      <c r="C54" s="71"/>
      <c r="D54" s="200"/>
      <c r="E54" s="114" t="str">
        <f>IF('Overview - Section A'!$B$5="English",G54,IF('Overview - Section A'!B$5="French",I54,IF('Overview - Section A'!B$5="Spanish",K54)))</f>
        <v>Some interventions do not present indicators in the dropdown. In this case, and if relevant, add a workplan tracking measure in the "WPTM - Section C" tab.</v>
      </c>
      <c r="F54" s="233"/>
      <c r="G54" s="192" t="s">
        <v>166</v>
      </c>
      <c r="H54" s="108"/>
      <c r="I54" s="194" t="s">
        <v>167</v>
      </c>
      <c r="J54" s="233"/>
      <c r="K54" s="165" t="s">
        <v>168</v>
      </c>
    </row>
    <row r="55" spans="1:11" ht="34.9" customHeight="1" thickBot="1" x14ac:dyDescent="0.3">
      <c r="A55" s="176" t="str">
        <f>D55</f>
        <v>Baseline #N</v>
      </c>
      <c r="B55" s="6" t="str">
        <f t="shared" ref="B55:B57" si="4">E55</f>
        <v>Provide the baseline numerator (N) and denominator (D) values (as applicable) for each indicator. Text is not allowed in these fields.</v>
      </c>
      <c r="C55" s="71"/>
      <c r="D55" s="143" t="str">
        <f>IF('Overview - Section A'!B$5="English",F55,IF('Overview - Section A'!B$5="French",H55,IF('Overview - Section A'!B$5="Spanish",J55)))</f>
        <v>Baseline #N</v>
      </c>
      <c r="E55" s="114" t="str">
        <f>IF('Overview - Section A'!$B$5="English",G55,IF('Overview - Section A'!B$5="French",I55,IF('Overview - Section A'!B$5="Spanish",K55)))</f>
        <v>Provide the baseline numerator (N) and denominator (D) values (as applicable) for each indicator. Text is not allowed in these fields.</v>
      </c>
      <c r="F55" s="133" t="s">
        <v>169</v>
      </c>
      <c r="G55" s="95" t="s">
        <v>170</v>
      </c>
      <c r="H55" s="108" t="s">
        <v>171</v>
      </c>
      <c r="I55" s="73" t="s">
        <v>172</v>
      </c>
      <c r="J55" s="94" t="s">
        <v>173</v>
      </c>
      <c r="K55" s="95" t="s">
        <v>174</v>
      </c>
    </row>
    <row r="56" spans="1:11" ht="34.9" customHeight="1" thickBot="1" x14ac:dyDescent="0.3">
      <c r="A56" s="178" t="str">
        <f>D56</f>
        <v>Baseline #D</v>
      </c>
      <c r="B56" s="5" t="str">
        <f t="shared" si="4"/>
        <v>If no baseline data is available, this field should be left blank. An explanation should be provided in comments’ box (column AG) regarding the actions being taken/planned to collect the baselines, when the baseline is expected to be available, and when the performance framework will be updated.</v>
      </c>
      <c r="C56" s="71"/>
      <c r="D56" s="143" t="str">
        <f>IF('Overview - Section A'!B$5="English",F56,IF('Overview - Section A'!B$5="French",H56,IF('Overview - Section A'!B$5="Spanish",J56)))</f>
        <v>Baseline #D</v>
      </c>
      <c r="E56" s="114" t="str">
        <f>IF('Overview - Section A'!$B$5="English",G56,IF('Overview - Section A'!B$5="French",I56,IF('Overview - Section A'!B$5="Spanish",K56)))</f>
        <v>If no baseline data is available, this field should be left blank. An explanation should be provided in comments’ box (column AG) regarding the actions being taken/planned to collect the baselines, when the baseline is expected to be available, and when the performance framework will be updated.</v>
      </c>
      <c r="F56" s="133" t="s">
        <v>175</v>
      </c>
      <c r="G56" s="91" t="s">
        <v>176</v>
      </c>
      <c r="H56" s="108" t="s">
        <v>177</v>
      </c>
      <c r="I56" s="91" t="s">
        <v>178</v>
      </c>
      <c r="J56" s="94" t="s">
        <v>179</v>
      </c>
      <c r="K56" s="91" t="s">
        <v>180</v>
      </c>
    </row>
    <row r="57" spans="1:11" ht="34.9" customHeight="1" thickBot="1" x14ac:dyDescent="0.3">
      <c r="A57" s="175" t="str">
        <f>D57</f>
        <v xml:space="preserve">Baseline % </v>
      </c>
      <c r="B57" s="6" t="str">
        <f t="shared" si="4"/>
        <v xml:space="preserve">This field will be automatically calculated in cases where baseline numerator (N) and denominator (D) values are inputted for the indicator. </v>
      </c>
      <c r="C57" s="71"/>
      <c r="D57" s="143" t="str">
        <f>IF('Overview - Section A'!B$5="English",F57,IF('Overview - Section A'!B$5="French",H57,IF('Overview - Section A'!B$5="Spanish",J57)))</f>
        <v xml:space="preserve">Baseline % </v>
      </c>
      <c r="E57" s="114" t="str">
        <f>IF('Overview - Section A'!$B$5="English",G57,IF('Overview - Section A'!B$5="French",I57,IF('Overview - Section A'!B$5="Spanish",K57)))</f>
        <v xml:space="preserve">This field will be automatically calculated in cases where baseline numerator (N) and denominator (D) values are inputted for the indicator. </v>
      </c>
      <c r="F57" s="133" t="s">
        <v>181</v>
      </c>
      <c r="G57" s="95" t="s">
        <v>182</v>
      </c>
      <c r="H57" s="108" t="s">
        <v>183</v>
      </c>
      <c r="I57" s="73" t="s">
        <v>184</v>
      </c>
      <c r="J57" s="94" t="s">
        <v>185</v>
      </c>
      <c r="K57" s="95" t="s">
        <v>186</v>
      </c>
    </row>
    <row r="58" spans="1:11" ht="34.9" customHeight="1" thickBot="1" x14ac:dyDescent="0.3">
      <c r="A58" s="208" t="str">
        <f>D58</f>
        <v xml:space="preserve">Baseline Year </v>
      </c>
      <c r="B58" s="127" t="str">
        <f t="shared" ref="B58:B64" si="5">E58</f>
        <v xml:space="preserve">Include the year of the baseline data. </v>
      </c>
      <c r="C58" s="71"/>
      <c r="D58" s="199" t="str">
        <f>IF('Overview - Section A'!B$5="English",F58,IF('Overview - Section A'!B$5="French",H58,IF('Overview - Section A'!B$5="Spanish",J58)))</f>
        <v xml:space="preserve">Baseline Year </v>
      </c>
      <c r="E58" s="114" t="str">
        <f>IF('Overview - Section A'!$B$5="English",G58,IF('Overview - Section A'!B$5="French",I58,IF('Overview - Section A'!B$5="Spanish",K58)))</f>
        <v xml:space="preserve">Include the year of the baseline data. </v>
      </c>
      <c r="F58" s="233" t="s">
        <v>187</v>
      </c>
      <c r="G58" s="95" t="s">
        <v>188</v>
      </c>
      <c r="H58" s="243" t="s">
        <v>189</v>
      </c>
      <c r="I58" s="73" t="s">
        <v>190</v>
      </c>
      <c r="J58" s="233" t="s">
        <v>191</v>
      </c>
      <c r="K58" s="111" t="s">
        <v>192</v>
      </c>
    </row>
    <row r="59" spans="1:11" ht="34.9" customHeight="1" thickBot="1" x14ac:dyDescent="0.3">
      <c r="A59" s="264"/>
      <c r="B59" s="127" t="str">
        <f t="shared" si="5"/>
        <v>If no baseline value is available, this field should be left blank.</v>
      </c>
      <c r="C59" s="71"/>
      <c r="D59" s="200"/>
      <c r="E59" s="114" t="str">
        <f>IF('Overview - Section A'!$B$5="English",G59,IF('Overview - Section A'!B$5="French",I59,IF('Overview - Section A'!B$5="Spanish",K59)))</f>
        <v>If no baseline value is available, this field should be left blank.</v>
      </c>
      <c r="F59" s="233"/>
      <c r="G59" s="95" t="s">
        <v>193</v>
      </c>
      <c r="H59" s="244"/>
      <c r="I59" s="73" t="s">
        <v>194</v>
      </c>
      <c r="J59" s="233"/>
      <c r="K59" s="95" t="s">
        <v>195</v>
      </c>
    </row>
    <row r="60" spans="1:11" ht="34.9" customHeight="1" thickBot="1" x14ac:dyDescent="0.3">
      <c r="A60" s="215" t="str">
        <f>D60</f>
        <v>Baseline Source</v>
      </c>
      <c r="B60" s="124" t="str">
        <f t="shared" si="5"/>
        <v xml:space="preserve">Include the data source for the baseline value. </v>
      </c>
      <c r="C60" s="71"/>
      <c r="D60" s="199" t="str">
        <f>IF('Overview - Section A'!B$5="English",F60,IF('Overview - Section A'!B$5="French",H60,IF('Overview - Section A'!B$5="Spanish",J60)))</f>
        <v>Baseline Source</v>
      </c>
      <c r="E60" s="114" t="str">
        <f>IF('Overview - Section A'!$B$5="English",G60,IF('Overview - Section A'!B$5="French",I60,IF('Overview - Section A'!B$5="Spanish",K60)))</f>
        <v xml:space="preserve">Include the data source for the baseline value. </v>
      </c>
      <c r="F60" s="233" t="s">
        <v>196</v>
      </c>
      <c r="G60" s="95" t="s">
        <v>197</v>
      </c>
      <c r="H60" s="243" t="s">
        <v>198</v>
      </c>
      <c r="I60" s="73" t="s">
        <v>199</v>
      </c>
      <c r="J60" s="233" t="s">
        <v>200</v>
      </c>
      <c r="K60" s="111" t="s">
        <v>201</v>
      </c>
    </row>
    <row r="61" spans="1:11" ht="34.9" customHeight="1" thickBot="1" x14ac:dyDescent="0.3">
      <c r="A61" s="215"/>
      <c r="B61" s="126" t="str">
        <f t="shared" si="5"/>
        <v>If the data source of the baseline is different from the data source that will be used to report on the indicator, this should be explained in the comments box (column AG).</v>
      </c>
      <c r="C61" s="71"/>
      <c r="D61" s="232"/>
      <c r="E61" s="114" t="str">
        <f>IF('Overview - Section A'!$B$5="English",G61,IF('Overview - Section A'!B$5="French",I61,IF('Overview - Section A'!B$5="Spanish",K61)))</f>
        <v>If the data source of the baseline is different from the data source that will be used to report on the indicator, this should be explained in the comments box (column AG).</v>
      </c>
      <c r="F61" s="233"/>
      <c r="G61" s="91" t="s">
        <v>202</v>
      </c>
      <c r="H61" s="245"/>
      <c r="I61" s="73" t="s">
        <v>203</v>
      </c>
      <c r="J61" s="233"/>
      <c r="K61" s="91" t="s">
        <v>204</v>
      </c>
    </row>
    <row r="62" spans="1:11" ht="34.9" customHeight="1" thickBot="1" x14ac:dyDescent="0.3">
      <c r="A62" s="216"/>
      <c r="B62" s="125" t="str">
        <f t="shared" si="5"/>
        <v>If no baseline value is available, this field should be left blank.</v>
      </c>
      <c r="C62" s="71"/>
      <c r="D62" s="200"/>
      <c r="E62" s="114" t="str">
        <f>IF('Overview - Section A'!$B$5="English",G62,IF('Overview - Section A'!B$5="French",I62,IF('Overview - Section A'!B$5="Spanish",K62)))</f>
        <v>If no baseline value is available, this field should be left blank.</v>
      </c>
      <c r="F62" s="233"/>
      <c r="G62" s="95" t="s">
        <v>193</v>
      </c>
      <c r="H62" s="244"/>
      <c r="I62" s="73" t="s">
        <v>194</v>
      </c>
      <c r="J62" s="233"/>
      <c r="K62" s="95" t="s">
        <v>195</v>
      </c>
    </row>
    <row r="63" spans="1:11" ht="45" customHeight="1" thickBot="1" x14ac:dyDescent="0.3">
      <c r="A63" s="175" t="str">
        <f>D63</f>
        <v>Include in Global Fund results</v>
      </c>
      <c r="B63" s="6" t="str">
        <f t="shared" si="5"/>
        <v>This field is to be filled by the Global Fund Country Team/PHME specialist by selecting “Yes” or “No” from the drop-down menu. This is to avoid duplication of reported results in Global Fund annual results report, in the case of common indicators across Principal Recipients.</v>
      </c>
      <c r="C63" s="71"/>
      <c r="D63" s="195" t="str">
        <f>IF('Overview - Section A'!B$5="English",F63,IF('Overview - Section A'!B$5="French",H63,IF('Overview - Section A'!B$5="Spanish",J63)))</f>
        <v>Include in Global Fund results</v>
      </c>
      <c r="E63" s="114" t="str">
        <f>IF('Overview - Section A'!$B$5="English",G63,IF('Overview - Section A'!B$5="French",I63,IF('Overview - Section A'!B$5="Spanish",K63)))</f>
        <v>This field is to be filled by the Global Fund Country Team/PHME specialist by selecting “Yes” or “No” from the drop-down menu. This is to avoid duplication of reported results in Global Fund annual results report, in the case of common indicators across Principal Recipients.</v>
      </c>
      <c r="F63" s="175" t="s">
        <v>205</v>
      </c>
      <c r="G63" s="153" t="s">
        <v>206</v>
      </c>
      <c r="H63" s="177" t="s">
        <v>207</v>
      </c>
      <c r="I63" s="73" t="s">
        <v>208</v>
      </c>
      <c r="J63" s="175" t="s">
        <v>209</v>
      </c>
      <c r="K63" s="153" t="s">
        <v>210</v>
      </c>
    </row>
    <row r="64" spans="1:11" ht="34.9" customHeight="1" thickBot="1" x14ac:dyDescent="0.3">
      <c r="A64" s="203" t="str">
        <f>D64</f>
        <v>Responsible PR</v>
      </c>
      <c r="B64" s="127" t="str">
        <f t="shared" si="5"/>
        <v xml:space="preserve">At the Funding Request Stage: </v>
      </c>
      <c r="C64" s="71"/>
      <c r="D64" s="199" t="str">
        <f>IF('Overview - Section A'!B$5="English",F64,IF('Overview - Section A'!B$5="French",H64,IF('Overview - Section A'!B$5="Spanish",J64)))</f>
        <v>Responsible PR</v>
      </c>
      <c r="E64" s="114" t="str">
        <f>IF('Overview - Section A'!$B$5="English",G64,IF('Overview - Section A'!B$5="French",I64,IF('Overview - Section A'!B$5="Spanish",K64)))</f>
        <v xml:space="preserve">At the Funding Request Stage: </v>
      </c>
      <c r="F64" s="263" t="s">
        <v>211</v>
      </c>
      <c r="G64" s="94" t="s">
        <v>212</v>
      </c>
      <c r="H64" s="243" t="s">
        <v>213</v>
      </c>
      <c r="I64" s="109" t="s">
        <v>214</v>
      </c>
      <c r="J64" s="233" t="s">
        <v>215</v>
      </c>
      <c r="K64" s="94" t="s">
        <v>216</v>
      </c>
    </row>
    <row r="65" spans="1:157" ht="34.9" customHeight="1" thickBot="1" x14ac:dyDescent="0.3">
      <c r="A65" s="204"/>
      <c r="B65" s="128" t="str">
        <f t="shared" ref="B65:B77" si="6">E65</f>
        <v>The applicant should include the name of the Principal Recipient who is responsible for reporting on these indicators. The name should be selected from the drop-down menu that is pre-populated.</v>
      </c>
      <c r="C65" s="71"/>
      <c r="D65" s="232"/>
      <c r="E65" s="114" t="str">
        <f>IF('Overview - Section A'!$B$5="English",G65,IF('Overview - Section A'!B$5="French",I65,IF('Overview - Section A'!B$5="Spanish",K65)))</f>
        <v>The applicant should include the name of the Principal Recipient who is responsible for reporting on these indicators. The name should be selected from the drop-down menu that is pre-populated.</v>
      </c>
      <c r="F65" s="263"/>
      <c r="G65" s="95" t="s">
        <v>217</v>
      </c>
      <c r="H65" s="245"/>
      <c r="I65" s="73" t="s">
        <v>218</v>
      </c>
      <c r="J65" s="233"/>
      <c r="K65" s="95" t="s">
        <v>219</v>
      </c>
    </row>
    <row r="66" spans="1:157" s="115" customFormat="1" ht="34.9" customHeight="1" thickBot="1" x14ac:dyDescent="0.3">
      <c r="A66" s="204"/>
      <c r="B66" s="128" t="str">
        <f t="shared" si="6"/>
        <v>At the Grant Revision Stage</v>
      </c>
      <c r="C66" s="71"/>
      <c r="D66" s="232"/>
      <c r="E66" s="114" t="str">
        <f>IF('Overview - Section A'!$B$5="English",G66,IF('Overview - Section A'!B$5="French",I66,IF('Overview - Section A'!B$5="Spanish",K66)))</f>
        <v>At the Grant Revision Stage</v>
      </c>
      <c r="F66" s="263"/>
      <c r="G66" s="155" t="s">
        <v>220</v>
      </c>
      <c r="H66" s="245"/>
      <c r="I66" s="155" t="s">
        <v>221</v>
      </c>
      <c r="J66" s="233"/>
      <c r="K66" s="155" t="s">
        <v>222</v>
      </c>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row>
    <row r="67" spans="1:157" s="115" customFormat="1" ht="34.9" customHeight="1" thickBot="1" x14ac:dyDescent="0.3">
      <c r="A67" s="204"/>
      <c r="B67" s="128" t="str">
        <f t="shared" si="6"/>
        <v xml:space="preserve">Separate performance framework forms for each selected Principal Recipient will be made available for grant revision. </v>
      </c>
      <c r="C67" s="71"/>
      <c r="D67" s="232"/>
      <c r="E67" s="114" t="str">
        <f>IF('Overview - Section A'!$B$5="English",G67,IF('Overview - Section A'!B$5="French",I67,IF('Overview - Section A'!B$5="Spanish",K67)))</f>
        <v xml:space="preserve">Separate performance framework forms for each selected Principal Recipient will be made available for grant revision. </v>
      </c>
      <c r="F67" s="263"/>
      <c r="G67" s="153" t="s">
        <v>223</v>
      </c>
      <c r="H67" s="245"/>
      <c r="I67" s="153" t="s">
        <v>224</v>
      </c>
      <c r="J67" s="233"/>
      <c r="K67" s="153" t="s">
        <v>225</v>
      </c>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row>
    <row r="68" spans="1:157" s="115" customFormat="1" ht="34.9" customHeight="1" thickBot="1" x14ac:dyDescent="0.3">
      <c r="A68" s="205"/>
      <c r="B68" s="131" t="str">
        <f t="shared" si="6"/>
        <v>The selected PR will be responsible for reporting on the indicators included in the C19RM performance framework.</v>
      </c>
      <c r="C68" s="71"/>
      <c r="D68" s="200"/>
      <c r="E68" s="114" t="str">
        <f>IF('Overview - Section A'!$B$5="English",G68,IF('Overview - Section A'!B$5="French",I68,IF('Overview - Section A'!B$5="Spanish",K68)))</f>
        <v>The selected PR will be responsible for reporting on the indicators included in the C19RM performance framework.</v>
      </c>
      <c r="F68" s="263"/>
      <c r="G68" s="153" t="s">
        <v>226</v>
      </c>
      <c r="H68" s="244"/>
      <c r="I68" s="141" t="s">
        <v>227</v>
      </c>
      <c r="J68" s="233"/>
      <c r="K68" s="165" t="s">
        <v>228</v>
      </c>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row>
    <row r="69" spans="1:157" ht="34.9" customHeight="1" thickBot="1" x14ac:dyDescent="0.3">
      <c r="A69" s="206" t="str">
        <f>D69</f>
        <v>Country/Scope of targets</v>
      </c>
      <c r="B69" s="6" t="str">
        <f t="shared" si="6"/>
        <v xml:space="preserve">Country: </v>
      </c>
      <c r="C69" s="71"/>
      <c r="D69" s="199" t="str">
        <f>IF('Overview - Section A'!B$5="English",F69,IF('Overview - Section A'!B$5="French",H69,IF('Overview - Section A'!B$5="Spanish",J69)))</f>
        <v>Country/Scope of targets</v>
      </c>
      <c r="E69" s="114" t="str">
        <f>IF('Overview - Section A'!$B$5="English",G69,IF('Overview - Section A'!B$5="French",I69,IF('Overview - Section A'!B$5="Spanish",K69)))</f>
        <v xml:space="preserve">Country: </v>
      </c>
      <c r="F69" s="233" t="s">
        <v>229</v>
      </c>
      <c r="G69" s="94" t="s">
        <v>230</v>
      </c>
      <c r="H69" s="243" t="s">
        <v>231</v>
      </c>
      <c r="I69" s="109" t="s">
        <v>232</v>
      </c>
      <c r="J69" s="233" t="s">
        <v>233</v>
      </c>
      <c r="K69" s="94" t="s">
        <v>234</v>
      </c>
    </row>
    <row r="70" spans="1:157" ht="34.9" customHeight="1" thickBot="1" x14ac:dyDescent="0.3">
      <c r="A70" s="207"/>
      <c r="B70" s="6" t="str">
        <f t="shared" si="6"/>
        <v>For single country applications/grants, select the name of the country from the drop-down list.</v>
      </c>
      <c r="C70" s="71"/>
      <c r="D70" s="232"/>
      <c r="E70" s="114" t="str">
        <f>IF('Overview - Section A'!$B$5="English",G70,IF('Overview - Section A'!B$5="French",I70,IF('Overview - Section A'!B$5="Spanish",K70)))</f>
        <v>For single country applications/grants, select the name of the country from the drop-down list.</v>
      </c>
      <c r="F70" s="233"/>
      <c r="G70" s="95" t="s">
        <v>235</v>
      </c>
      <c r="H70" s="245"/>
      <c r="I70" s="73" t="s">
        <v>236</v>
      </c>
      <c r="J70" s="233"/>
      <c r="K70" s="95" t="s">
        <v>237</v>
      </c>
    </row>
    <row r="71" spans="1:157" ht="34.9" customHeight="1" thickBot="1" x14ac:dyDescent="0.3">
      <c r="A71" s="207"/>
      <c r="B71" s="5" t="str">
        <f t="shared" si="6"/>
        <v>For regional applications/grants, the applicant/Principal Recipient must select the name of the country pertaining to each selected indicator.</v>
      </c>
      <c r="C71" s="71"/>
      <c r="D71" s="232"/>
      <c r="E71" s="114" t="str">
        <f>IF('Overview - Section A'!$B$5="English",G71,IF('Overview - Section A'!B$5="French",I71,IF('Overview - Section A'!B$5="Spanish",K71)))</f>
        <v>For regional applications/grants, the applicant/Principal Recipient must select the name of the country pertaining to each selected indicator.</v>
      </c>
      <c r="F71" s="233"/>
      <c r="G71" s="95" t="s">
        <v>238</v>
      </c>
      <c r="H71" s="245"/>
      <c r="I71" s="73" t="s">
        <v>239</v>
      </c>
      <c r="J71" s="233"/>
      <c r="K71" s="95" t="s">
        <v>240</v>
      </c>
    </row>
    <row r="72" spans="1:157" ht="34.9" customHeight="1" thickBot="1" x14ac:dyDescent="0.3">
      <c r="A72" s="207"/>
      <c r="B72" s="8" t="str">
        <f t="shared" si="6"/>
        <v>For regional applications/grants, if an indicator covers two or more countries, the applicants/Principal Recipient should leave this field blank and specify the related countries/geographic area in the comments’ box (column AG).</v>
      </c>
      <c r="C72" s="77"/>
      <c r="D72" s="232"/>
      <c r="E72" s="114" t="str">
        <f>IF('Overview - Section A'!$B$5="English",G72,IF('Overview - Section A'!B$5="French",I72,IF('Overview - Section A'!B$5="Spanish",K72)))</f>
        <v>For regional applications/grants, if an indicator covers two or more countries, the applicants/Principal Recipient should leave this field blank and specify the related countries/geographic area in the comments’ box (column AG).</v>
      </c>
      <c r="F72" s="233"/>
      <c r="G72" s="95" t="s">
        <v>241</v>
      </c>
      <c r="H72" s="245"/>
      <c r="I72" s="73" t="s">
        <v>242</v>
      </c>
      <c r="J72" s="233"/>
      <c r="K72" s="91" t="s">
        <v>243</v>
      </c>
    </row>
    <row r="73" spans="1:157" ht="34.9" customHeight="1" thickBot="1" x14ac:dyDescent="0.3">
      <c r="A73" s="207"/>
      <c r="B73" s="6" t="str">
        <f t="shared" si="6"/>
        <v xml:space="preserve">Scope of targets: </v>
      </c>
      <c r="C73" s="71"/>
      <c r="D73" s="232"/>
      <c r="E73" s="114" t="str">
        <f>IF('Overview - Section A'!$B$5="English",G73,IF('Overview - Section A'!B$5="French",I73,IF('Overview - Section A'!B$5="Spanish",K73)))</f>
        <v xml:space="preserve">Scope of targets: </v>
      </c>
      <c r="F73" s="233"/>
      <c r="G73" s="94" t="s">
        <v>244</v>
      </c>
      <c r="H73" s="245"/>
      <c r="I73" s="109" t="s">
        <v>245</v>
      </c>
      <c r="J73" s="233"/>
      <c r="K73" s="94" t="s">
        <v>246</v>
      </c>
    </row>
    <row r="74" spans="1:157" ht="34.9" customHeight="1" thickBot="1" x14ac:dyDescent="0.3">
      <c r="A74" s="207"/>
      <c r="B74" s="6" t="str">
        <f t="shared" si="6"/>
        <v>In the second field below the country name, specify the scope of targets for each indicator using the drop-down menu. The options provided help to distinguish if the targets are:</v>
      </c>
      <c r="C74" s="71"/>
      <c r="D74" s="232"/>
      <c r="E74" s="114" t="str">
        <f>IF('Overview - Section A'!$B$5="English",G74,IF('Overview - Section A'!B$5="French",I74,IF('Overview - Section A'!B$5="Spanish",K74)))</f>
        <v>In the second field below the country name, specify the scope of targets for each indicator using the drop-down menu. The options provided help to distinguish if the targets are:</v>
      </c>
      <c r="F74" s="233"/>
      <c r="G74" s="73" t="s">
        <v>247</v>
      </c>
      <c r="H74" s="245"/>
      <c r="I74" s="73" t="s">
        <v>248</v>
      </c>
      <c r="J74" s="233"/>
      <c r="K74" s="95" t="s">
        <v>249</v>
      </c>
    </row>
    <row r="75" spans="1:157" ht="34.9" customHeight="1" thickBot="1" x14ac:dyDescent="0.3">
      <c r="A75" s="207"/>
      <c r="B75" s="8" t="str">
        <f t="shared" si="6"/>
        <v xml:space="preserve">−     Geographically National (i.e., refer to the whole country and represent 100% of the national program target); </v>
      </c>
      <c r="C75" s="77"/>
      <c r="D75" s="232"/>
      <c r="E75" s="114" t="str">
        <f>IF('Overview - Section A'!$B$5="English",G75,IF('Overview - Section A'!B$5="French",I75,IF('Overview - Section A'!B$5="Spanish",K75)))</f>
        <v xml:space="preserve">−     Geographically National (i.e., refer to the whole country and represent 100% of the national program target); </v>
      </c>
      <c r="F75" s="233"/>
      <c r="G75" s="98" t="s">
        <v>250</v>
      </c>
      <c r="H75" s="245"/>
      <c r="I75" s="123" t="s">
        <v>251</v>
      </c>
      <c r="J75" s="233"/>
      <c r="K75" s="119" t="s">
        <v>252</v>
      </c>
    </row>
    <row r="76" spans="1:157" ht="45" customHeight="1" thickBot="1" x14ac:dyDescent="0.3">
      <c r="A76" s="207"/>
      <c r="B76" s="6" t="str">
        <f t="shared" si="6"/>
        <v>−     Geographically Subnational, 100% of national program target (i.e., refer to some geographic areas only but reflect 100% of the national program target). For example, in cases where the epidemic is concentrated in some specific areas of the country and the targets refer to all these areas;</v>
      </c>
      <c r="C76" s="71"/>
      <c r="D76" s="232"/>
      <c r="E76" s="114" t="str">
        <f>IF('Overview - Section A'!$B$5="English",G76,IF('Overview - Section A'!B$5="French",I76,IF('Overview - Section A'!B$5="Spanish",K76)))</f>
        <v>−     Geographically Subnational, 100% of national program target (i.e., refer to some geographic areas only but reflect 100% of the national program target). For example, in cases where the epidemic is concentrated in some specific areas of the country and the targets refer to all these areas;</v>
      </c>
      <c r="F76" s="233"/>
      <c r="G76" s="98" t="s">
        <v>253</v>
      </c>
      <c r="H76" s="245"/>
      <c r="I76" s="123" t="s">
        <v>254</v>
      </c>
      <c r="J76" s="233"/>
      <c r="K76" s="119" t="s">
        <v>255</v>
      </c>
    </row>
    <row r="77" spans="1:157" ht="45" customHeight="1" thickBot="1" x14ac:dyDescent="0.3">
      <c r="A77" s="207"/>
      <c r="B77" s="6" t="str">
        <f t="shared" si="6"/>
        <v>−     Geographic Subnational, less than 100% national program target (i.e., refer to some geographic areas only and reflect less than 100% of national program target). For example, in cases where targets are from some specific areas supported by the Global Fund grant/Principal Recipients and do not cover other affected geographic areas.</v>
      </c>
      <c r="C77" s="71"/>
      <c r="D77" s="232"/>
      <c r="E77" s="114" t="str">
        <f>IF('Overview - Section A'!$B$5="English",G77,IF('Overview - Section A'!B$5="French",I77,IF('Overview - Section A'!B$5="Spanish",K77)))</f>
        <v>−     Geographic Subnational, less than 100% national program target (i.e., refer to some geographic areas only and reflect less than 100% of national program target). For example, in cases where targets are from some specific areas supported by the Global Fund grant/Principal Recipients and do not cover other affected geographic areas.</v>
      </c>
      <c r="F77" s="233"/>
      <c r="G77" s="98" t="s">
        <v>256</v>
      </c>
      <c r="H77" s="245"/>
      <c r="I77" s="123" t="s">
        <v>257</v>
      </c>
      <c r="J77" s="233"/>
      <c r="K77" s="119" t="s">
        <v>258</v>
      </c>
    </row>
    <row r="78" spans="1:157" ht="45" customHeight="1" thickBot="1" x14ac:dyDescent="0.3">
      <c r="A78" s="207"/>
      <c r="B78" s="6" t="str">
        <f>E78</f>
        <v>If targets are Subnational, specify the coverage area in the comments box (column AG) for the indicator i.e., the number of provinces or districts and where relevant the name of the areas.</v>
      </c>
      <c r="C78" s="71"/>
      <c r="D78" s="200"/>
      <c r="E78" s="114" t="str">
        <f>IF('Overview - Section A'!$B$5="English",G78,IF('Overview - Section A'!B$5="French",I78,IF('Overview - Section A'!B$5="Spanish",K78)))</f>
        <v>If targets are Subnational, specify the coverage area in the comments box (column AG) for the indicator i.e., the number of provinces or districts and where relevant the name of the areas.</v>
      </c>
      <c r="F78" s="233"/>
      <c r="G78" s="95" t="s">
        <v>259</v>
      </c>
      <c r="H78" s="244"/>
      <c r="I78" s="73" t="s">
        <v>260</v>
      </c>
      <c r="J78" s="233"/>
      <c r="K78" s="91" t="s">
        <v>261</v>
      </c>
    </row>
    <row r="79" spans="1:157" ht="49.9" customHeight="1" thickBot="1" x14ac:dyDescent="0.3">
      <c r="A79" s="208" t="str">
        <f>D79</f>
        <v>Cumulation type</v>
      </c>
      <c r="B79" s="127" t="str">
        <f>E79</f>
        <v>This field is applicable for indicators that are reported 6-monthly. Under this field, indicate how the targets are set over the reporting periods by selecting relevant cumulation categories from the drop-down lists. These categories will be used by the Global Fund to generate the overall performance over the reporting periods within a year. The dropdown menu provides the following three options:</v>
      </c>
      <c r="C79" s="71"/>
      <c r="D79" s="199" t="str">
        <f>IF('Overview - Section A'!B$5="English",F79,IF('Overview - Section A'!B$5="French",H79,IF('Overview - Section A'!B$5="Spanish",J79)))</f>
        <v>Cumulation type</v>
      </c>
      <c r="E79" s="114" t="str">
        <f>IF('Overview - Section A'!$B$5="English",G79,IF('Overview - Section A'!B$5="French",I79,IF('Overview - Section A'!B$5="Spanish",K79)))</f>
        <v>This field is applicable for indicators that are reported 6-monthly. Under this field, indicate how the targets are set over the reporting periods by selecting relevant cumulation categories from the drop-down lists. These categories will be used by the Global Fund to generate the overall performance over the reporting periods within a year. The dropdown menu provides the following three options:</v>
      </c>
      <c r="F79" s="233" t="s">
        <v>262</v>
      </c>
      <c r="G79" s="95" t="s">
        <v>263</v>
      </c>
      <c r="H79" s="243" t="s">
        <v>264</v>
      </c>
      <c r="I79" s="73" t="s">
        <v>265</v>
      </c>
      <c r="J79" s="233" t="s">
        <v>266</v>
      </c>
      <c r="K79" s="95" t="s">
        <v>267</v>
      </c>
    </row>
    <row r="80" spans="1:157" ht="49.9" customHeight="1" thickBot="1" x14ac:dyDescent="0.3">
      <c r="A80" s="209"/>
      <c r="B80" s="128" t="str">
        <f t="shared" ref="B80:B83" si="7">E80</f>
        <v>Non-Cumulative: These reflect period specific targets (i.e., the value refers to what will be achieved in a reporting period irrespective of the targets in the previous periods). In such cases, the relevant periodic targets (numerators or numerators and denominators as applicable) will be added up to calculate annual indicator performance.</v>
      </c>
      <c r="C80" s="71"/>
      <c r="D80" s="232"/>
      <c r="E80" s="114" t="str">
        <f>IF('Overview - Section A'!$B$5="English",G80,IF('Overview - Section A'!B$5="French",I80,IF('Overview - Section A'!B$5="Spanish",K80)))</f>
        <v>Non-Cumulative: These reflect period specific targets (i.e., the value refers to what will be achieved in a reporting period irrespective of the targets in the previous periods). In such cases, the relevant periodic targets (numerators or numerators and denominators as applicable) will be added up to calculate annual indicator performance.</v>
      </c>
      <c r="F80" s="233"/>
      <c r="G80" s="94" t="s">
        <v>268</v>
      </c>
      <c r="H80" s="245"/>
      <c r="I80" s="73" t="s">
        <v>269</v>
      </c>
      <c r="J80" s="233"/>
      <c r="K80" s="94" t="s">
        <v>270</v>
      </c>
    </row>
    <row r="81" spans="1:11" ht="49.9" customHeight="1" thickBot="1" x14ac:dyDescent="0.3">
      <c r="A81" s="209"/>
      <c r="B81" s="128" t="str">
        <f t="shared" si="7"/>
        <v>Non-Cumulative- Special: These also reflect period specific targets, same as the category above, except that in this case the denominators are the same over reporting periods (for example, size estimates for Key Populations). Relevant periodic targets (numerators) will be added up but not the denominator i.e., the denominator in the current reporting period will be used to calculate annual indicator performance.</v>
      </c>
      <c r="C81" s="71"/>
      <c r="D81" s="232"/>
      <c r="E81" s="114" t="str">
        <f>IF('Overview - Section A'!$B$5="English",G81,IF('Overview - Section A'!B$5="French",I81,IF('Overview - Section A'!B$5="Spanish",K81)))</f>
        <v>Non-Cumulative- Special: These also reflect period specific targets, same as the category above, except that in this case the denominators are the same over reporting periods (for example, size estimates for Key Populations). Relevant periodic targets (numerators) will be added up but not the denominator i.e., the denominator in the current reporting period will be used to calculate annual indicator performance.</v>
      </c>
      <c r="F81" s="233"/>
      <c r="G81" s="94" t="s">
        <v>271</v>
      </c>
      <c r="H81" s="245"/>
      <c r="I81" s="73" t="s">
        <v>272</v>
      </c>
      <c r="J81" s="233"/>
      <c r="K81" s="94" t="s">
        <v>273</v>
      </c>
    </row>
    <row r="82" spans="1:11" ht="34.9" customHeight="1" thickBot="1" x14ac:dyDescent="0.3">
      <c r="A82" s="209"/>
      <c r="B82" s="129" t="str">
        <f t="shared" si="7"/>
        <v xml:space="preserve">Non-Cumulative- Other: This is applied to the indicators that refer to people currently receiving services irrespective of the targets in previous periods. </v>
      </c>
      <c r="C82" s="78"/>
      <c r="D82" s="232"/>
      <c r="E82" s="114" t="str">
        <f>IF('Overview - Section A'!$B$5="English",G82,IF('Overview - Section A'!B$5="French",I82,IF('Overview - Section A'!B$5="Spanish",K82)))</f>
        <v xml:space="preserve">Non-Cumulative- Other: This is applied to the indicators that refer to people currently receiving services irrespective of the targets in previous periods. </v>
      </c>
      <c r="F82" s="233"/>
      <c r="G82" s="94" t="s">
        <v>274</v>
      </c>
      <c r="H82" s="245"/>
      <c r="I82" s="73" t="s">
        <v>275</v>
      </c>
      <c r="J82" s="233"/>
      <c r="K82" s="94" t="s">
        <v>276</v>
      </c>
    </row>
    <row r="83" spans="1:11" ht="34.9" customHeight="1" thickBot="1" x14ac:dyDescent="0.3">
      <c r="A83" s="210"/>
      <c r="B83" s="130" t="str">
        <f t="shared" si="7"/>
        <v>For indicators that are reported annually leave this field blank.</v>
      </c>
      <c r="C83" s="71"/>
      <c r="D83" s="200"/>
      <c r="E83" s="114" t="str">
        <f>IF('Overview - Section A'!$B$5="English",G83,IF('Overview - Section A'!B$5="French",I83,IF('Overview - Section A'!B$5="Spanish",K83)))</f>
        <v>For indicators that are reported annually leave this field blank.</v>
      </c>
      <c r="F83" s="233"/>
      <c r="G83" s="95" t="s">
        <v>277</v>
      </c>
      <c r="H83" s="244"/>
      <c r="I83" s="73" t="s">
        <v>278</v>
      </c>
      <c r="J83" s="233"/>
      <c r="K83" s="95" t="s">
        <v>279</v>
      </c>
    </row>
    <row r="84" spans="1:11" ht="34.9" customHeight="1" thickBot="1" x14ac:dyDescent="0.3">
      <c r="A84" s="211" t="str">
        <f>D84</f>
        <v>Target #N
Target #D</v>
      </c>
      <c r="B84" s="124" t="str">
        <f>E84</f>
        <v>All targets (N, D and %) fields are number fields and do not allow entering any alphanumeric characters or comments (e.g., &lt;, &gt; or TBD).</v>
      </c>
      <c r="C84" s="71"/>
      <c r="D84" s="240" t="str">
        <f>IF('Overview - Section A'!B$5="English",F84,IF('Overview - Section A'!B$5="French",H84,IF('Overview - Section A'!B$5="Spanish",J84)))</f>
        <v>Target #N
Target #D</v>
      </c>
      <c r="E84" s="114" t="str">
        <f>IF('Overview - Section A'!$B$5="English",G84,IF('Overview - Section A'!B$5="French",I84,IF('Overview - Section A'!B$5="Spanish",K84)))</f>
        <v>All targets (N, D and %) fields are number fields and do not allow entering any alphanumeric characters or comments (e.g., &lt;, &gt; or TBD).</v>
      </c>
      <c r="F84" s="237" t="s">
        <v>280</v>
      </c>
      <c r="G84" s="95" t="s">
        <v>281</v>
      </c>
      <c r="H84" s="234" t="s">
        <v>282</v>
      </c>
      <c r="I84" s="73" t="s">
        <v>283</v>
      </c>
      <c r="J84" s="237" t="s">
        <v>284</v>
      </c>
      <c r="K84" s="95" t="s">
        <v>285</v>
      </c>
    </row>
    <row r="85" spans="1:11" ht="34.9" customHeight="1" thickBot="1" x14ac:dyDescent="0.3">
      <c r="A85" s="212"/>
      <c r="B85" s="126" t="str">
        <f>E85</f>
        <v xml:space="preserve">Error messages will pop-up if text is entered in these fields. </v>
      </c>
      <c r="C85" s="71"/>
      <c r="D85" s="241"/>
      <c r="E85" s="114" t="str">
        <f>IF('Overview - Section A'!$B$5="English",G85,IF('Overview - Section A'!B$5="French",I85,IF('Overview - Section A'!B$5="Spanish",K85)))</f>
        <v xml:space="preserve">Error messages will pop-up if text is entered in these fields. </v>
      </c>
      <c r="F85" s="238"/>
      <c r="G85" s="95" t="s">
        <v>286</v>
      </c>
      <c r="H85" s="235"/>
      <c r="I85" s="73" t="s">
        <v>287</v>
      </c>
      <c r="J85" s="238"/>
      <c r="K85" s="95" t="s">
        <v>288</v>
      </c>
    </row>
    <row r="86" spans="1:11" ht="34.9" customHeight="1" thickBot="1" x14ac:dyDescent="0.3">
      <c r="A86" s="212"/>
      <c r="B86" s="126" t="str">
        <f>E86</f>
        <v>Provide the target numerator (N) and denominator (D) values (as applicable) for each indicator for the reporting periods when the activity will be implemented. Applicants should refer to the indicator guidance sheets for information on data type.</v>
      </c>
      <c r="C86" s="71"/>
      <c r="D86" s="241"/>
      <c r="E86" s="114" t="str">
        <f>IF('Overview - Section A'!$B$5="English",G86,IF('Overview - Section A'!B$5="French",I86,IF('Overview - Section A'!B$5="Spanish",K86)))</f>
        <v>Provide the target numerator (N) and denominator (D) values (as applicable) for each indicator for the reporting periods when the activity will be implemented. Applicants should refer to the indicator guidance sheets for information on data type.</v>
      </c>
      <c r="F86" s="238"/>
      <c r="G86" s="95" t="s">
        <v>289</v>
      </c>
      <c r="H86" s="235"/>
      <c r="I86" s="73" t="s">
        <v>290</v>
      </c>
      <c r="J86" s="238"/>
      <c r="K86" s="95" t="s">
        <v>291</v>
      </c>
    </row>
    <row r="87" spans="1:11" ht="34.9" customHeight="1" x14ac:dyDescent="0.25">
      <c r="A87" s="212"/>
      <c r="B87" s="125" t="str">
        <f>E87</f>
        <v>Targets should be consistent with the funding request.</v>
      </c>
      <c r="C87" s="71"/>
      <c r="D87" s="241"/>
      <c r="E87" s="114" t="str">
        <f>IF('Overview - Section A'!$B$5="English",G87,IF('Overview - Section A'!B$5="French",I87,IF('Overview - Section A'!B$5="Spanish",K87)))</f>
        <v>Targets should be consistent with the funding request.</v>
      </c>
      <c r="F87" s="238"/>
      <c r="G87" s="162" t="s">
        <v>292</v>
      </c>
      <c r="H87" s="235"/>
      <c r="I87" s="141" t="s">
        <v>293</v>
      </c>
      <c r="J87" s="238"/>
      <c r="K87" s="162" t="s">
        <v>294</v>
      </c>
    </row>
    <row r="88" spans="1:11" ht="34.9" customHeight="1" thickBot="1" x14ac:dyDescent="0.3">
      <c r="A88" s="213"/>
      <c r="B88" s="6" t="str">
        <f>E88</f>
        <v>Not all indicators need to be reported during each period. Include the targets as per the recommended reporting frequency.</v>
      </c>
      <c r="C88" s="71"/>
      <c r="D88" s="242"/>
      <c r="E88" s="114" t="str">
        <f>IF('Overview - Section A'!$B$5="English",G88,IF('Overview - Section A'!B$5="French",I88,IF('Overview - Section A'!B$5="Spanish",K88)))</f>
        <v>Not all indicators need to be reported during each period. Include the targets as per the recommended reporting frequency.</v>
      </c>
      <c r="F88" s="239"/>
      <c r="G88" s="95" t="s">
        <v>295</v>
      </c>
      <c r="H88" s="236"/>
      <c r="I88" s="73" t="s">
        <v>296</v>
      </c>
      <c r="J88" s="239"/>
      <c r="K88" s="95" t="s">
        <v>297</v>
      </c>
    </row>
    <row r="89" spans="1:11" ht="34.9" customHeight="1" thickBot="1" x14ac:dyDescent="0.3">
      <c r="A89" s="211" t="str">
        <f>D89</f>
        <v>Target %</v>
      </c>
      <c r="B89" s="92" t="str">
        <f>E89</f>
        <v xml:space="preserve">This field will be automatically calculated in cases where target numerator (N) and denominator (D) values are inputted for the indicator. </v>
      </c>
      <c r="C89" s="71"/>
      <c r="D89" s="199" t="str">
        <f>IF('Overview - Section A'!B$5="English",F89,IF('Overview - Section A'!B$5="French",H89,IF('Overview - Section A'!B$5="Spanish",J89)))</f>
        <v>Target %</v>
      </c>
      <c r="E89" s="114" t="str">
        <f>IF('Overview - Section A'!$B$5="English",G89,IF('Overview - Section A'!B$5="French",I89,IF('Overview - Section A'!B$5="Spanish",K89)))</f>
        <v xml:space="preserve">This field will be automatically calculated in cases where target numerator (N) and denominator (D) values are inputted for the indicator. </v>
      </c>
      <c r="F89" s="233" t="s">
        <v>298</v>
      </c>
      <c r="G89" s="95" t="s">
        <v>299</v>
      </c>
      <c r="H89" s="243" t="s">
        <v>300</v>
      </c>
      <c r="I89" s="73" t="s">
        <v>301</v>
      </c>
      <c r="J89" s="233" t="s">
        <v>302</v>
      </c>
      <c r="K89" s="95" t="s">
        <v>303</v>
      </c>
    </row>
    <row r="90" spans="1:11" ht="34.9" customHeight="1" thickBot="1" x14ac:dyDescent="0.3">
      <c r="A90" s="212"/>
      <c r="B90" s="5" t="str">
        <f t="shared" ref="B90:B91" si="8">E90</f>
        <v>In cases where target numerator (N) and denominator (D) values are not required, % targets can be included manually.</v>
      </c>
      <c r="C90" s="71"/>
      <c r="D90" s="232"/>
      <c r="E90" s="114" t="str">
        <f>IF('Overview - Section A'!$B$5="English",G90,IF('Overview - Section A'!B$5="French",I90,IF('Overview - Section A'!B$5="Spanish",K90)))</f>
        <v>In cases where target numerator (N) and denominator (D) values are not required, % targets can be included manually.</v>
      </c>
      <c r="F90" s="233"/>
      <c r="G90" s="95" t="s">
        <v>304</v>
      </c>
      <c r="H90" s="245"/>
      <c r="I90" s="73" t="s">
        <v>305</v>
      </c>
      <c r="J90" s="233"/>
      <c r="K90" s="95" t="s">
        <v>306</v>
      </c>
    </row>
    <row r="91" spans="1:11" ht="34.9" customHeight="1" thickBot="1" x14ac:dyDescent="0.3">
      <c r="A91" s="213"/>
      <c r="B91" s="5" t="str">
        <f t="shared" si="8"/>
        <v>For some indicators, even though % targets are set, the results will be required to be reported as numerator, denominator and percentage as per the Indicator Guidance Sheets.</v>
      </c>
      <c r="C91" s="71"/>
      <c r="D91" s="200"/>
      <c r="E91" s="114" t="str">
        <f>IF('Overview - Section A'!$B$5="English",G91,IF('Overview - Section A'!B$5="French",I91,IF('Overview - Section A'!B$5="Spanish",K91)))</f>
        <v>For some indicators, even though % targets are set, the results will be required to be reported as numerator, denominator and percentage as per the Indicator Guidance Sheets.</v>
      </c>
      <c r="F91" s="233"/>
      <c r="G91" s="95" t="s">
        <v>307</v>
      </c>
      <c r="H91" s="244"/>
      <c r="I91" s="73" t="s">
        <v>308</v>
      </c>
      <c r="J91" s="233"/>
      <c r="K91" s="95" t="s">
        <v>309</v>
      </c>
    </row>
    <row r="92" spans="1:11" ht="45" customHeight="1" thickBot="1" x14ac:dyDescent="0.3">
      <c r="A92" s="211" t="str">
        <f>D92</f>
        <v>Mark if target is "TBD"</v>
      </c>
      <c r="B92" s="92" t="str">
        <f>E92</f>
        <v xml:space="preserve">Input “TBD” if the targets will be determined at a later stage (for example, in cases where accurate baseline data is not available, or survey results are awaited at the time of developing the performance framework and therefore it is not possible to set a target at the time of the submission of the performance framework). </v>
      </c>
      <c r="C92" s="71"/>
      <c r="D92" s="199" t="str">
        <f>IF('Overview - Section A'!B$5="English",F92,IF('Overview - Section A'!B$5="French",H92,IF('Overview - Section A'!B$5="Spanish",J92)))</f>
        <v>Mark if target is "TBD"</v>
      </c>
      <c r="E92" s="114" t="str">
        <f>IF('Overview - Section A'!$B$5="English",G92,IF('Overview - Section A'!B$5="French",I92,IF('Overview - Section A'!B$5="Spanish",K92)))</f>
        <v xml:space="preserve">Input “TBD” if the targets will be determined at a later stage (for example, in cases where accurate baseline data is not available, or survey results are awaited at the time of developing the performance framework and therefore it is not possible to set a target at the time of the submission of the performance framework). </v>
      </c>
      <c r="F92" s="233" t="s">
        <v>310</v>
      </c>
      <c r="G92" s="95" t="s">
        <v>311</v>
      </c>
      <c r="H92" s="243" t="s">
        <v>312</v>
      </c>
      <c r="I92" s="73" t="s">
        <v>313</v>
      </c>
      <c r="J92" s="233" t="s">
        <v>314</v>
      </c>
      <c r="K92" s="95" t="s">
        <v>315</v>
      </c>
    </row>
    <row r="93" spans="1:11" ht="34.9" customHeight="1" thickBot="1" x14ac:dyDescent="0.3">
      <c r="A93" s="213"/>
      <c r="B93" s="6" t="str">
        <f>E93</f>
        <v>If targets are to be determined, indicate in the comments’ box (column AG) the actions being taken/planned, when this information is expected to be available and when the C19RM performance framework will be updated.</v>
      </c>
      <c r="C93" s="71"/>
      <c r="D93" s="200"/>
      <c r="E93" s="114" t="str">
        <f>IF('Overview - Section A'!$B$5="English",G93,IF('Overview - Section A'!B$5="French",I93,IF('Overview - Section A'!B$5="Spanish",K93)))</f>
        <v>If targets are to be determined, indicate in the comments’ box (column AG) the actions being taken/planned, when this information is expected to be available and when the C19RM performance framework will be updated.</v>
      </c>
      <c r="F93" s="233"/>
      <c r="G93" s="91" t="s">
        <v>316</v>
      </c>
      <c r="H93" s="244"/>
      <c r="I93" s="91" t="s">
        <v>317</v>
      </c>
      <c r="J93" s="233"/>
      <c r="K93" s="91" t="s">
        <v>318</v>
      </c>
    </row>
    <row r="94" spans="1:11" ht="34.9" customHeight="1" thickBot="1" x14ac:dyDescent="0.3">
      <c r="A94" s="214" t="str">
        <f>D94</f>
        <v xml:space="preserve">Comments </v>
      </c>
      <c r="B94" s="158" t="str">
        <f>E94</f>
        <v xml:space="preserve">This column should be used to provide additional information related to the indicator and targets, such as: </v>
      </c>
      <c r="C94" s="79"/>
      <c r="D94" s="199" t="str">
        <f>IF('Overview - Section A'!B$5="English",F94,IF('Overview - Section A'!B$5="French",H94,IF('Overview - Section A'!B$5="Spanish",J94)))</f>
        <v xml:space="preserve">Comments </v>
      </c>
      <c r="E94" s="114" t="str">
        <f>IF('Overview - Section A'!$B$5="English",G94,IF('Overview - Section A'!B$5="French",I94,IF('Overview - Section A'!B$5="Spanish",K94)))</f>
        <v xml:space="preserve">This column should be used to provide additional information related to the indicator and targets, such as: </v>
      </c>
      <c r="F94" s="233" t="s">
        <v>319</v>
      </c>
      <c r="G94" s="95" t="s">
        <v>320</v>
      </c>
      <c r="H94" s="243" t="s">
        <v>321</v>
      </c>
      <c r="I94" s="73" t="s">
        <v>322</v>
      </c>
      <c r="J94" s="250" t="s">
        <v>323</v>
      </c>
      <c r="K94" s="95" t="s">
        <v>324</v>
      </c>
    </row>
    <row r="95" spans="1:11" ht="34.9" customHeight="1" thickBot="1" x14ac:dyDescent="0.3">
      <c r="A95" s="215"/>
      <c r="B95" s="159" t="str">
        <f t="shared" ref="B95:B99" si="9">E95</f>
        <v>-    Summary of target assumptions, e.g., alignment with other country targets; links to other indicators, etc.</v>
      </c>
      <c r="C95" s="79"/>
      <c r="D95" s="232"/>
      <c r="E95" s="114" t="str">
        <f>IF('Overview - Section A'!$B$5="English",G95,IF('Overview - Section A'!B$5="French",I95,IF('Overview - Section A'!B$5="Spanish",K95)))</f>
        <v>-    Summary of target assumptions, e.g., alignment with other country targets; links to other indicators, etc.</v>
      </c>
      <c r="F95" s="233"/>
      <c r="G95" s="191" t="s">
        <v>325</v>
      </c>
      <c r="H95" s="245"/>
      <c r="I95" s="191" t="s">
        <v>326</v>
      </c>
      <c r="J95" s="250"/>
      <c r="K95" s="193" t="s">
        <v>327</v>
      </c>
    </row>
    <row r="96" spans="1:11" ht="34.9" customHeight="1" thickBot="1" x14ac:dyDescent="0.3">
      <c r="A96" s="215"/>
      <c r="B96" s="159" t="str">
        <f t="shared" si="9"/>
        <v xml:space="preserve">-    Data sources, if they are different from baseline data sources; </v>
      </c>
      <c r="C96" s="79"/>
      <c r="D96" s="232"/>
      <c r="E96" s="114" t="str">
        <f>IF('Overview - Section A'!$B$5="English",G96,IF('Overview - Section A'!B$5="French",I96,IF('Overview - Section A'!B$5="Spanish",K96)))</f>
        <v xml:space="preserve">-    Data sources, if they are different from baseline data sources; </v>
      </c>
      <c r="F96" s="233"/>
      <c r="G96" s="98" t="s">
        <v>328</v>
      </c>
      <c r="H96" s="245"/>
      <c r="I96" s="123" t="s">
        <v>329</v>
      </c>
      <c r="J96" s="250"/>
      <c r="K96" s="110" t="s">
        <v>330</v>
      </c>
    </row>
    <row r="97" spans="1:11" ht="34.9" customHeight="1" thickBot="1" x14ac:dyDescent="0.3">
      <c r="A97" s="215"/>
      <c r="B97" s="159" t="str">
        <f t="shared" si="9"/>
        <v xml:space="preserve">-    Target population, if this is not already indicated in the standard indicator definition; </v>
      </c>
      <c r="C97" s="79"/>
      <c r="D97" s="232"/>
      <c r="E97" s="114" t="str">
        <f>IF('Overview - Section A'!$B$5="English",G97,IF('Overview - Section A'!B$5="French",I97,IF('Overview - Section A'!B$5="Spanish",K97)))</f>
        <v xml:space="preserve">-    Target population, if this is not already indicated in the standard indicator definition; </v>
      </c>
      <c r="F97" s="233"/>
      <c r="G97" s="98" t="s">
        <v>331</v>
      </c>
      <c r="H97" s="245"/>
      <c r="I97" s="98" t="s">
        <v>332</v>
      </c>
      <c r="J97" s="250"/>
      <c r="K97" s="110" t="s">
        <v>333</v>
      </c>
    </row>
    <row r="98" spans="1:11" ht="34.9" customHeight="1" thickBot="1" x14ac:dyDescent="0.3">
      <c r="A98" s="215"/>
      <c r="B98" s="160" t="str">
        <f t="shared" si="9"/>
        <v xml:space="preserve">-    Description of geographic area if targets are sub-national; </v>
      </c>
      <c r="C98" s="80"/>
      <c r="D98" s="232"/>
      <c r="E98" s="114" t="str">
        <f>IF('Overview - Section A'!$B$5="English",G98,IF('Overview - Section A'!B$5="French",I98,IF('Overview - Section A'!B$5="Spanish",K98)))</f>
        <v xml:space="preserve">-    Description of geographic area if targets are sub-national; </v>
      </c>
      <c r="F98" s="233"/>
      <c r="G98" s="98" t="s">
        <v>334</v>
      </c>
      <c r="H98" s="245"/>
      <c r="I98" s="98" t="s">
        <v>335</v>
      </c>
      <c r="J98" s="250"/>
      <c r="K98" s="110" t="s">
        <v>336</v>
      </c>
    </row>
    <row r="99" spans="1:11" ht="34.9" customHeight="1" thickBot="1" x14ac:dyDescent="0.3">
      <c r="A99" s="216"/>
      <c r="B99" s="161" t="str">
        <f t="shared" si="9"/>
        <v>-    In cases of unavailable baselines/targets, describe the actions being taken/planned to report on this information and when the C19RM performance framework will be updated.</v>
      </c>
      <c r="C99" s="79"/>
      <c r="D99" s="200"/>
      <c r="E99" s="114" t="str">
        <f>IF('Overview - Section A'!$B$5="English",G99,IF('Overview - Section A'!B$5="French",I99,IF('Overview - Section A'!B$5="Spanish",K99)))</f>
        <v>-    In cases of unavailable baselines/targets, describe the actions being taken/planned to report on this information and when the C19RM performance framework will be updated.</v>
      </c>
      <c r="F99" s="233"/>
      <c r="G99" s="123" t="s">
        <v>337</v>
      </c>
      <c r="H99" s="244"/>
      <c r="I99" s="123" t="s">
        <v>338</v>
      </c>
      <c r="J99" s="250"/>
      <c r="K99" s="110" t="s">
        <v>339</v>
      </c>
    </row>
    <row r="100" spans="1:11" ht="34.9" customHeight="1" thickBot="1" x14ac:dyDescent="0.3">
      <c r="A100" s="178" t="str">
        <f>D100</f>
        <v>Error message (if relevant)</v>
      </c>
      <c r="B100" s="5" t="str">
        <f>E100</f>
        <v>Error messages for each indicator will appear in this field when data is incorrectly entered for one or more of the required fields. This field will be highlighted in red until errors in data entry are corrected. A total count of errors will appear at the top of the sheet.</v>
      </c>
      <c r="C100" s="71"/>
      <c r="D100" s="143" t="str">
        <f>IF('Overview - Section A'!B$5="English",F100,IF('Overview - Section A'!B$5="French",H100,IF('Overview - Section A'!B$5="Spanish",J100)))</f>
        <v>Error message (if relevant)</v>
      </c>
      <c r="E100" s="114" t="str">
        <f>IF('Overview - Section A'!$B$5="English",G100,IF('Overview - Section A'!B$5="French",I100,IF('Overview - Section A'!B$5="Spanish",K100)))</f>
        <v>Error messages for each indicator will appear in this field when data is incorrectly entered for one or more of the required fields. This field will be highlighted in red until errors in data entry are corrected. A total count of errors will appear at the top of the sheet.</v>
      </c>
      <c r="F100" s="133" t="s">
        <v>340</v>
      </c>
      <c r="G100" s="95" t="s">
        <v>341</v>
      </c>
      <c r="H100" s="109" t="s">
        <v>342</v>
      </c>
      <c r="I100" s="73" t="s">
        <v>343</v>
      </c>
      <c r="J100" s="133" t="s">
        <v>344</v>
      </c>
      <c r="K100" s="95" t="s">
        <v>345</v>
      </c>
    </row>
    <row r="101" spans="1:11" ht="34.9" customHeight="1" thickBot="1" x14ac:dyDescent="0.3">
      <c r="A101" s="178" t="str">
        <f>D101</f>
        <v xml:space="preserve"> </v>
      </c>
      <c r="B101" s="5" t="str">
        <f>E101</f>
        <v xml:space="preserve"> </v>
      </c>
      <c r="C101" s="71"/>
      <c r="D101" s="143" t="str">
        <f>IF('Overview - Section A'!B$5="English",F101,IF('Overview - Section A'!B$5="French",H101,IF('Overview - Section A'!B$5="Spanish",J101)))</f>
        <v xml:space="preserve"> </v>
      </c>
      <c r="E101" s="114" t="str">
        <f>IF('Overview - Section A'!$B$5="English",G101,IF('Overview - Section A'!B$5="French",I101,IF('Overview - Section A'!B$5="Spanish",K101)))</f>
        <v xml:space="preserve"> </v>
      </c>
      <c r="F101" s="133" t="s">
        <v>346</v>
      </c>
      <c r="G101" s="95" t="s">
        <v>346</v>
      </c>
      <c r="H101" s="108" t="s">
        <v>347</v>
      </c>
      <c r="I101" s="112" t="s">
        <v>348</v>
      </c>
      <c r="J101" s="133" t="s">
        <v>349</v>
      </c>
      <c r="K101" s="95" t="s">
        <v>350</v>
      </c>
    </row>
    <row r="102" spans="1:11" ht="33" customHeight="1" thickBot="1" x14ac:dyDescent="0.3">
      <c r="A102" s="228" t="str">
        <f t="shared" ref="A102:A107" si="10">D102</f>
        <v>Work Plan Tracking Measures (WPTM) - Section C</v>
      </c>
      <c r="B102" s="229"/>
      <c r="C102" s="71"/>
      <c r="D102" s="143" t="str">
        <f>IF('Overview - Section A'!B$5="English",F102,IF('Overview - Section A'!B$5="French",H102,IF('Overview - Section A'!B$5="Spanish",J102)))</f>
        <v>Work Plan Tracking Measures (WPTM) - Section C</v>
      </c>
      <c r="E102" s="114">
        <f>IF('Overview - Section A'!$B$5="English",G102,IF('Overview - Section A'!B$5="French",I102,IF('Overview - Section A'!B$5="Spanish",K102)))</f>
        <v>0</v>
      </c>
      <c r="F102" t="s">
        <v>1997</v>
      </c>
      <c r="G102"/>
      <c r="H102" s="173" t="s">
        <v>351</v>
      </c>
      <c r="I102" s="173"/>
      <c r="J102" s="118" t="s">
        <v>352</v>
      </c>
      <c r="K102" s="120"/>
    </row>
    <row r="103" spans="1:11" ht="34.9" customHeight="1" thickBot="1" x14ac:dyDescent="0.3">
      <c r="A103" s="178" t="str">
        <f t="shared" si="10"/>
        <v>Number of Errors</v>
      </c>
      <c r="B103" s="5" t="str">
        <f>E103</f>
        <v>This field is auto-populated, highlighting in red the total number of data entry errors in Section C of the form.</v>
      </c>
      <c r="C103" s="71"/>
      <c r="D103" s="143" t="str">
        <f>IF('Overview - Section A'!B$5="English",F103,IF('Overview - Section A'!B$5="French",H103,IF('Overview - Section A'!B$5="Spanish",J103)))</f>
        <v>Number of Errors</v>
      </c>
      <c r="E103" s="114" t="str">
        <f>IF('Overview - Section A'!$B$5="English",G103,IF('Overview - Section A'!B$5="French",I103,IF('Overview - Section A'!B$5="Spanish",K103)))</f>
        <v>This field is auto-populated, highlighting in red the total number of data entry errors in Section C of the form.</v>
      </c>
      <c r="F103" s="121" t="s">
        <v>149</v>
      </c>
      <c r="G103" s="153" t="s">
        <v>353</v>
      </c>
      <c r="H103" s="108" t="s">
        <v>151</v>
      </c>
      <c r="I103" s="73" t="s">
        <v>354</v>
      </c>
      <c r="J103" s="121" t="s">
        <v>153</v>
      </c>
      <c r="K103" s="153" t="s">
        <v>355</v>
      </c>
    </row>
    <row r="104" spans="1:11" ht="34.9" customHeight="1" thickBot="1" x14ac:dyDescent="0.3">
      <c r="A104" s="178" t="str">
        <f t="shared" si="10"/>
        <v>Intervention</v>
      </c>
      <c r="B104" s="6" t="str">
        <f>E104</f>
        <v>Select the intervention related to the WPTM from the drop-down menu.</v>
      </c>
      <c r="C104" s="71"/>
      <c r="D104" s="143" t="str">
        <f>IF('Overview - Section A'!B$5="English",F104,IF('Overview - Section A'!B$5="French",H104,IF('Overview - Section A'!B$5="Spanish",J104)))</f>
        <v>Intervention</v>
      </c>
      <c r="E104" s="114" t="str">
        <f>IF('Overview - Section A'!$B$5="English",G104,IF('Overview - Section A'!B$5="French",I104,IF('Overview - Section A'!B$5="Spanish",K104)))</f>
        <v>Select the intervention related to the WPTM from the drop-down menu.</v>
      </c>
      <c r="F104" s="168" t="s">
        <v>155</v>
      </c>
      <c r="G104" s="162" t="s">
        <v>356</v>
      </c>
      <c r="H104" s="108" t="s">
        <v>155</v>
      </c>
      <c r="I104" s="73" t="s">
        <v>357</v>
      </c>
      <c r="J104" s="133" t="s">
        <v>158</v>
      </c>
      <c r="K104" s="162" t="s">
        <v>358</v>
      </c>
    </row>
    <row r="105" spans="1:11" ht="34.9" customHeight="1" thickBot="1" x14ac:dyDescent="0.3">
      <c r="A105" s="180" t="str">
        <f t="shared" si="10"/>
        <v>WPTM Category</v>
      </c>
      <c r="B105" s="95" t="str">
        <f>E105</f>
        <v>Select the WPTM category related to the intervention from the drop-down menu.</v>
      </c>
      <c r="C105" s="71"/>
      <c r="D105" s="143" t="str">
        <f>IF('Overview - Section A'!B$5="English",F105,IF('Overview - Section A'!B$5="French",H105,IF('Overview - Section A'!B$5="Spanish",J105)))</f>
        <v>WPTM Category</v>
      </c>
      <c r="E105" s="114" t="str">
        <f>IF('Overview - Section A'!$B$5="English",G105,IF('Overview - Section A'!B$5="French",I105,IF('Overview - Section A'!B$5="Spanish",K105)))</f>
        <v>Select the WPTM category related to the intervention from the drop-down menu.</v>
      </c>
      <c r="F105" s="168" t="s">
        <v>359</v>
      </c>
      <c r="G105" s="162" t="s">
        <v>360</v>
      </c>
      <c r="H105" s="108" t="s">
        <v>361</v>
      </c>
      <c r="I105" s="73" t="s">
        <v>362</v>
      </c>
      <c r="J105" s="181" t="s">
        <v>363</v>
      </c>
      <c r="K105" s="162" t="s">
        <v>364</v>
      </c>
    </row>
    <row r="106" spans="1:11" ht="34.9" customHeight="1" thickBot="1" x14ac:dyDescent="0.3">
      <c r="A106" s="175" t="str">
        <f t="shared" si="10"/>
        <v xml:space="preserve">Key Activity </v>
      </c>
      <c r="B106" s="6" t="str">
        <f>E106</f>
        <v>Include the key activity to be monitored against a defined set of milestones and targets.</v>
      </c>
      <c r="C106" s="71"/>
      <c r="D106" s="143" t="str">
        <f>IF('Overview - Section A'!B$5="English",F106,IF('Overview - Section A'!B$5="French",H106,IF('Overview - Section A'!B$5="Spanish",J106)))</f>
        <v xml:space="preserve">Key Activity </v>
      </c>
      <c r="E106" s="114" t="str">
        <f>IF('Overview - Section A'!$B$5="English",G106,IF('Overview - Section A'!B$5="French",I106,IF('Overview - Section A'!B$5="Spanish",K106)))</f>
        <v>Include the key activity to be monitored against a defined set of milestones and targets.</v>
      </c>
      <c r="F106" s="168" t="s">
        <v>365</v>
      </c>
      <c r="G106" s="95" t="s">
        <v>366</v>
      </c>
      <c r="H106" s="108" t="s">
        <v>367</v>
      </c>
      <c r="I106" s="73" t="s">
        <v>368</v>
      </c>
      <c r="J106" s="133" t="s">
        <v>369</v>
      </c>
      <c r="K106" s="95" t="s">
        <v>370</v>
      </c>
    </row>
    <row r="107" spans="1:11" ht="34.9" customHeight="1" thickBot="1" x14ac:dyDescent="0.3">
      <c r="A107" s="214" t="str">
        <f t="shared" si="10"/>
        <v xml:space="preserve">Responsible PR </v>
      </c>
      <c r="B107" s="124" t="str">
        <f>E107</f>
        <v xml:space="preserve">At the Funding Request Stage: </v>
      </c>
      <c r="C107" s="71"/>
      <c r="D107" s="199" t="str">
        <f>IF('Overview - Section A'!B$5="English",F107,IF('Overview - Section A'!B$5="French",H107,IF('Overview - Section A'!B$5="Spanish",J107)))</f>
        <v xml:space="preserve">Responsible PR </v>
      </c>
      <c r="E107" s="114" t="str">
        <f>IF('Overview - Section A'!$B$5="English",G107,IF('Overview - Section A'!B$5="French",I107,IF('Overview - Section A'!B$5="Spanish",K107)))</f>
        <v xml:space="preserve">At the Funding Request Stage: </v>
      </c>
      <c r="F107" s="233" t="s">
        <v>371</v>
      </c>
      <c r="G107" s="94" t="s">
        <v>212</v>
      </c>
      <c r="H107" s="243" t="s">
        <v>372</v>
      </c>
      <c r="I107" s="109" t="s">
        <v>214</v>
      </c>
      <c r="J107" s="233" t="s">
        <v>373</v>
      </c>
      <c r="K107" s="94" t="s">
        <v>374</v>
      </c>
    </row>
    <row r="108" spans="1:11" ht="34.9" customHeight="1" thickBot="1" x14ac:dyDescent="0.3">
      <c r="A108" s="215"/>
      <c r="B108" s="126" t="str">
        <f t="shared" ref="B108:B111" si="11">E108</f>
        <v>The applicant should include the name of the Principal Recipient who is responsible for reporting on the WPTM. The name should be selected from the drop-down menu that is pre-populated.</v>
      </c>
      <c r="C108" s="71"/>
      <c r="D108" s="232"/>
      <c r="E108" s="114" t="str">
        <f>IF('Overview - Section A'!$B$5="English",G108,IF('Overview - Section A'!B$5="French",I108,IF('Overview - Section A'!B$5="Spanish",K108)))</f>
        <v>The applicant should include the name of the Principal Recipient who is responsible for reporting on the WPTM. The name should be selected from the drop-down menu that is pre-populated.</v>
      </c>
      <c r="F108" s="233"/>
      <c r="G108" s="162" t="s">
        <v>375</v>
      </c>
      <c r="H108" s="245"/>
      <c r="I108" s="73" t="s">
        <v>218</v>
      </c>
      <c r="J108" s="233"/>
      <c r="K108" s="95" t="s">
        <v>376</v>
      </c>
    </row>
    <row r="109" spans="1:11" ht="34.9" customHeight="1" thickBot="1" x14ac:dyDescent="0.3">
      <c r="A109" s="215"/>
      <c r="B109" s="126" t="str">
        <f t="shared" si="11"/>
        <v>At the Grant Revision Stage</v>
      </c>
      <c r="C109" s="71"/>
      <c r="D109" s="232"/>
      <c r="E109" s="114" t="str">
        <f>IF('Overview - Section A'!$B$5="English",G109,IF('Overview - Section A'!B$5="French",I109,IF('Overview - Section A'!B$5="Spanish",K109)))</f>
        <v>At the Grant Revision Stage</v>
      </c>
      <c r="F109" s="233"/>
      <c r="G109" s="94" t="s">
        <v>220</v>
      </c>
      <c r="H109" s="245"/>
      <c r="I109" s="109" t="s">
        <v>377</v>
      </c>
      <c r="J109" s="233"/>
      <c r="K109" s="94" t="s">
        <v>378</v>
      </c>
    </row>
    <row r="110" spans="1:11" ht="34.9" customHeight="1" thickBot="1" x14ac:dyDescent="0.3">
      <c r="A110" s="215"/>
      <c r="B110" s="126" t="str">
        <f t="shared" si="11"/>
        <v xml:space="preserve">Separate performance framework forms for each selected Principal Recipient will be made available for grant revision. </v>
      </c>
      <c r="C110" s="71"/>
      <c r="D110" s="232"/>
      <c r="E110" s="114" t="str">
        <f>IF('Overview - Section A'!$B$5="English",G110,IF('Overview - Section A'!B$5="French",I110,IF('Overview - Section A'!B$5="Spanish",K110)))</f>
        <v xml:space="preserve">Separate performance framework forms for each selected Principal Recipient will be made available for grant revision. </v>
      </c>
      <c r="F110" s="233"/>
      <c r="G110" s="95" t="s">
        <v>223</v>
      </c>
      <c r="H110" s="245"/>
      <c r="I110" s="73" t="s">
        <v>224</v>
      </c>
      <c r="J110" s="233"/>
      <c r="K110" s="95" t="s">
        <v>379</v>
      </c>
    </row>
    <row r="111" spans="1:11" ht="34.9" customHeight="1" thickBot="1" x14ac:dyDescent="0.3">
      <c r="A111" s="216"/>
      <c r="B111" s="125" t="str">
        <f t="shared" si="11"/>
        <v>The selected PR will be responsible for reporting on the indicators included in the C19RM performance framework.</v>
      </c>
      <c r="C111" s="71"/>
      <c r="D111" s="200"/>
      <c r="E111" s="114" t="str">
        <f>IF('Overview - Section A'!$B$5="English",G111,IF('Overview - Section A'!B$5="French",I111,IF('Overview - Section A'!B$5="Spanish",K111)))</f>
        <v>The selected PR will be responsible for reporting on the indicators included in the C19RM performance framework.</v>
      </c>
      <c r="F111" s="233"/>
      <c r="G111" s="95" t="s">
        <v>226</v>
      </c>
      <c r="H111" s="244"/>
      <c r="I111" s="73" t="s">
        <v>227</v>
      </c>
      <c r="J111" s="233"/>
      <c r="K111" s="95" t="s">
        <v>228</v>
      </c>
    </row>
    <row r="112" spans="1:11" ht="34.9" customHeight="1" thickBot="1" x14ac:dyDescent="0.3">
      <c r="A112" s="211" t="str">
        <f>D112</f>
        <v xml:space="preserve">Country </v>
      </c>
      <c r="B112" s="6" t="str">
        <f>E112</f>
        <v>For single country applications/grants, include the name of the country.</v>
      </c>
      <c r="C112" s="71"/>
      <c r="D112" s="199" t="str">
        <f>IF('Overview - Section A'!B$5="English",F112,IF('Overview - Section A'!B$5="French",H112,IF('Overview - Section A'!B$5="Spanish",J112)))</f>
        <v xml:space="preserve">Country </v>
      </c>
      <c r="E112" s="114" t="str">
        <f>IF('Overview - Section A'!$B$5="English",G112,IF('Overview - Section A'!B$5="French",I112,IF('Overview - Section A'!B$5="Spanish",K112)))</f>
        <v>For single country applications/grants, include the name of the country.</v>
      </c>
      <c r="F112" s="233" t="s">
        <v>380</v>
      </c>
      <c r="G112" s="95" t="s">
        <v>381</v>
      </c>
      <c r="H112" s="243" t="s">
        <v>382</v>
      </c>
      <c r="I112" s="73" t="s">
        <v>236</v>
      </c>
      <c r="J112" s="233" t="s">
        <v>383</v>
      </c>
      <c r="K112" s="95" t="s">
        <v>384</v>
      </c>
    </row>
    <row r="113" spans="1:11" ht="34.9" customHeight="1" thickBot="1" x14ac:dyDescent="0.3">
      <c r="A113" s="212"/>
      <c r="B113" s="6" t="str">
        <f t="shared" ref="B113:B114" si="12">E113</f>
        <v>For regional or multi-country applications/grants, the applicant/Principal Recipient select the name of the country pertaining to each selected activity.</v>
      </c>
      <c r="C113" s="71"/>
      <c r="D113" s="232"/>
      <c r="E113" s="114" t="str">
        <f>IF('Overview - Section A'!$B$5="English",G113,IF('Overview - Section A'!B$5="French",I113,IF('Overview - Section A'!B$5="Spanish",K113)))</f>
        <v>For regional or multi-country applications/grants, the applicant/Principal Recipient select the name of the country pertaining to each selected activity.</v>
      </c>
      <c r="F113" s="233"/>
      <c r="G113" s="95" t="s">
        <v>385</v>
      </c>
      <c r="H113" s="245"/>
      <c r="I113" s="73" t="s">
        <v>386</v>
      </c>
      <c r="J113" s="233"/>
      <c r="K113" s="95" t="s">
        <v>387</v>
      </c>
    </row>
    <row r="114" spans="1:11" ht="34.9" customHeight="1" thickBot="1" x14ac:dyDescent="0.3">
      <c r="A114" s="213"/>
      <c r="B114" s="6" t="str">
        <f t="shared" si="12"/>
        <v>For regional or multi-country applications/grants, if an activity and related milestone/target covers two or more countries, the applicants/Principal Recipient should leave this field blank and specify the names of these countries/geographic area in the comments’ box (column AI).</v>
      </c>
      <c r="C114" s="71"/>
      <c r="D114" s="200"/>
      <c r="E114" s="114" t="str">
        <f>IF('Overview - Section A'!$B$5="English",G114,IF('Overview - Section A'!B$5="French",I114,IF('Overview - Section A'!B$5="Spanish",K114)))</f>
        <v>For regional or multi-country applications/grants, if an activity and related milestone/target covers two or more countries, the applicants/Principal Recipient should leave this field blank and specify the names of these countries/geographic area in the comments’ box (column AI).</v>
      </c>
      <c r="F114" s="233"/>
      <c r="G114" s="95" t="s">
        <v>388</v>
      </c>
      <c r="H114" s="244"/>
      <c r="I114" s="73" t="s">
        <v>389</v>
      </c>
      <c r="J114" s="233"/>
      <c r="K114" s="95" t="s">
        <v>390</v>
      </c>
    </row>
    <row r="115" spans="1:11" ht="34.9" customHeight="1" thickBot="1" x14ac:dyDescent="0.3">
      <c r="A115" s="214" t="str">
        <f>D115</f>
        <v xml:space="preserve">Milestones/Targets description </v>
      </c>
      <c r="B115" s="124" t="str">
        <f>E115</f>
        <v xml:space="preserve">Include relevant milestones to be achieved during the reporting periods when these are expected to be completed. </v>
      </c>
      <c r="C115" s="71"/>
      <c r="D115" s="199" t="str">
        <f>IF('Overview - Section A'!B$5="English",F115,IF('Overview - Section A'!B$5="French",H115,IF('Overview - Section A'!B$5="Spanish",J115)))</f>
        <v xml:space="preserve">Milestones/Targets description </v>
      </c>
      <c r="E115" s="114" t="str">
        <f>IF('Overview - Section A'!$B$5="English",G115,IF('Overview - Section A'!B$5="French",I115,IF('Overview - Section A'!B$5="Spanish",K115)))</f>
        <v xml:space="preserve">Include relevant milestones to be achieved during the reporting periods when these are expected to be completed. </v>
      </c>
      <c r="F115" s="233" t="s">
        <v>391</v>
      </c>
      <c r="G115" s="73" t="s">
        <v>392</v>
      </c>
      <c r="H115" s="243" t="s">
        <v>393</v>
      </c>
      <c r="I115" s="73" t="s">
        <v>394</v>
      </c>
      <c r="J115" s="233" t="s">
        <v>395</v>
      </c>
      <c r="K115" s="95" t="s">
        <v>396</v>
      </c>
    </row>
    <row r="116" spans="1:11" ht="34.9" customHeight="1" thickBot="1" x14ac:dyDescent="0.3">
      <c r="A116" s="216"/>
      <c r="B116" s="125" t="str">
        <f>E116</f>
        <v>Milestone description should not exceed 4000 characters.</v>
      </c>
      <c r="C116" s="71"/>
      <c r="D116" s="200"/>
      <c r="E116" s="114" t="str">
        <f>IF('Overview - Section A'!$B$5="English",G116,IF('Overview - Section A'!B$5="French",I116,IF('Overview - Section A'!B$5="Spanish",K116)))</f>
        <v>Milestone description should not exceed 4000 characters.</v>
      </c>
      <c r="F116" s="233"/>
      <c r="G116" s="95" t="s">
        <v>397</v>
      </c>
      <c r="H116" s="244"/>
      <c r="I116" s="73" t="s">
        <v>398</v>
      </c>
      <c r="J116" s="233"/>
      <c r="K116" s="95" t="s">
        <v>399</v>
      </c>
    </row>
    <row r="117" spans="1:11" ht="34.9" customHeight="1" thickBot="1" x14ac:dyDescent="0.3">
      <c r="A117" s="94" t="str">
        <f>D117</f>
        <v>Criterion for completion</v>
      </c>
      <c r="B117" s="125" t="str">
        <f>E117</f>
        <v xml:space="preserve">Specify the criterion when the milestone/target will be considered as “not started”, "started", "advanced" or "completed". </v>
      </c>
      <c r="C117" s="71"/>
      <c r="D117" s="143" t="str">
        <f>IF('Overview - Section A'!B$5="English",F117,IF('Overview - Section A'!B$5="French",H117,IF('Overview - Section A'!B$5="Spanish",J117)))</f>
        <v>Criterion for completion</v>
      </c>
      <c r="E117" s="114" t="str">
        <f>IF('Overview - Section A'!$B$5="English",G117,IF('Overview - Section A'!B$5="French",I117,IF('Overview - Section A'!B$5="Spanish",K117)))</f>
        <v xml:space="preserve">Specify the criterion when the milestone/target will be considered as “not started”, "started", "advanced" or "completed". </v>
      </c>
      <c r="F117" s="133" t="s">
        <v>400</v>
      </c>
      <c r="G117" s="95" t="s">
        <v>401</v>
      </c>
      <c r="H117" s="108" t="s">
        <v>402</v>
      </c>
      <c r="I117" s="73" t="s">
        <v>403</v>
      </c>
      <c r="J117" s="133" t="s">
        <v>404</v>
      </c>
      <c r="K117" s="95" t="s">
        <v>405</v>
      </c>
    </row>
    <row r="118" spans="1:11" ht="34.9" customHeight="1" thickBot="1" x14ac:dyDescent="0.3">
      <c r="A118" s="178" t="str">
        <f>D118</f>
        <v>Comments</v>
      </c>
      <c r="B118" s="5" t="str">
        <f>E118</f>
        <v>Provide any relevant information related to the activity and/or the targeted milestones.</v>
      </c>
      <c r="C118" s="71"/>
      <c r="D118" s="143" t="str">
        <f>IF('Overview - Section A'!B$5="English",F118,IF('Overview - Section A'!B$5="French",H118,IF('Overview - Section A'!B$5="Spanish",J118)))</f>
        <v>Comments</v>
      </c>
      <c r="E118" s="114" t="str">
        <f>IF('Overview - Section A'!$B$5="English",G118,IF('Overview - Section A'!B$5="French",I118,IF('Overview - Section A'!B$5="Spanish",K118)))</f>
        <v>Provide any relevant information related to the activity and/or the targeted milestones.</v>
      </c>
      <c r="F118" s="133" t="s">
        <v>406</v>
      </c>
      <c r="G118" s="95" t="s">
        <v>407</v>
      </c>
      <c r="H118" s="108" t="s">
        <v>408</v>
      </c>
      <c r="I118" s="73" t="s">
        <v>409</v>
      </c>
      <c r="J118" s="122" t="s">
        <v>323</v>
      </c>
      <c r="K118" s="95" t="s">
        <v>410</v>
      </c>
    </row>
    <row r="119" spans="1:11" ht="34.9" customHeight="1" thickBot="1" x14ac:dyDescent="0.3">
      <c r="A119" s="175" t="str">
        <f>D119</f>
        <v xml:space="preserve"> </v>
      </c>
      <c r="B119" s="93" t="str">
        <f>E119</f>
        <v xml:space="preserve"> </v>
      </c>
      <c r="C119" s="71"/>
      <c r="D119" s="143" t="str">
        <f>IF('Overview - Section A'!B$5="English",F119,IF('Overview - Section A'!B$5="French",H119,IF('Overview - Section A'!B$5="Spanish",J119)))</f>
        <v xml:space="preserve"> </v>
      </c>
      <c r="E119" s="114" t="str">
        <f>IF('Overview - Section A'!$B$5="English",G119,IF('Overview - Section A'!B$5="French",I119,IF('Overview - Section A'!B$5="Spanish",K119)))</f>
        <v xml:space="preserve"> </v>
      </c>
      <c r="F119" s="97" t="s">
        <v>346</v>
      </c>
      <c r="G119" s="139" t="s">
        <v>346</v>
      </c>
      <c r="H119" s="109" t="s">
        <v>411</v>
      </c>
      <c r="I119" s="73" t="s">
        <v>348</v>
      </c>
      <c r="J119" s="133" t="s">
        <v>349</v>
      </c>
      <c r="K119" s="95" t="s">
        <v>350</v>
      </c>
    </row>
    <row r="120" spans="1:11" ht="34.9" customHeight="1" thickBot="1" x14ac:dyDescent="0.3">
      <c r="A120" s="94" t="str">
        <f>D120</f>
        <v>Error message (if relevant)</v>
      </c>
      <c r="B120" s="92" t="str">
        <f>E120</f>
        <v>Error messages for each indicator will appear in this field when data is incorrectly entered for one or more of the required fields. This field will be highlighted in red until errors in data entry are corrected. A total count of errors will appear at the top of the sheet.</v>
      </c>
      <c r="C120" s="71"/>
      <c r="D120" s="143" t="str">
        <f>IF('Overview - Section A'!B$5="English",F120,IF('Overview - Section A'!B$5="French",H120,IF('Overview - Section A'!B$5="Spanish",J120)))</f>
        <v>Error message (if relevant)</v>
      </c>
      <c r="E120" s="114" t="str">
        <f>IF('Overview - Section A'!$B$5="English",G120,IF('Overview - Section A'!B$5="French",I120,IF('Overview - Section A'!B$5="Spanish",K120)))</f>
        <v>Error messages for each indicator will appear in this field when data is incorrectly entered for one or more of the required fields. This field will be highlighted in red until errors in data entry are corrected. A total count of errors will appear at the top of the sheet.</v>
      </c>
      <c r="F120" s="133" t="s">
        <v>340</v>
      </c>
      <c r="G120" s="95" t="s">
        <v>341</v>
      </c>
      <c r="H120" s="109" t="s">
        <v>342</v>
      </c>
      <c r="I120" s="73" t="s">
        <v>343</v>
      </c>
      <c r="J120" s="133" t="s">
        <v>344</v>
      </c>
      <c r="K120" s="95" t="s">
        <v>345</v>
      </c>
    </row>
  </sheetData>
  <sheetProtection algorithmName="SHA-512" hashValue="K/9t5DGcQtGWnFL3P392bRmzgQ1OLseWCKqF7NkelgNHfA/XO/q3JCY1VM7yPMpvpj72yReFtU1bizoup1YdMA==" saltValue="09qTecPRsUwLnLvhpQ6mXw==" spinCount="100000" sheet="1" formatRows="0"/>
  <mergeCells count="107">
    <mergeCell ref="A50:B50"/>
    <mergeCell ref="D34:D38"/>
    <mergeCell ref="F34:F38"/>
    <mergeCell ref="J34:J38"/>
    <mergeCell ref="F53:F54"/>
    <mergeCell ref="F58:F59"/>
    <mergeCell ref="F60:F62"/>
    <mergeCell ref="F89:F91"/>
    <mergeCell ref="F64:F68"/>
    <mergeCell ref="J64:J68"/>
    <mergeCell ref="J69:J78"/>
    <mergeCell ref="F41:F42"/>
    <mergeCell ref="A53:A54"/>
    <mergeCell ref="A58:A59"/>
    <mergeCell ref="A60:A62"/>
    <mergeCell ref="J58:J59"/>
    <mergeCell ref="H64:H68"/>
    <mergeCell ref="H69:H78"/>
    <mergeCell ref="H79:H83"/>
    <mergeCell ref="J89:J91"/>
    <mergeCell ref="J41:J42"/>
    <mergeCell ref="J53:J54"/>
    <mergeCell ref="F115:F116"/>
    <mergeCell ref="J107:J111"/>
    <mergeCell ref="J112:J114"/>
    <mergeCell ref="J115:J116"/>
    <mergeCell ref="H107:H111"/>
    <mergeCell ref="H112:H114"/>
    <mergeCell ref="H115:H116"/>
    <mergeCell ref="J92:J93"/>
    <mergeCell ref="A14:B14"/>
    <mergeCell ref="A15:B15"/>
    <mergeCell ref="A16:B16"/>
    <mergeCell ref="A17:B17"/>
    <mergeCell ref="A31:B31"/>
    <mergeCell ref="A29:B29"/>
    <mergeCell ref="A30:B30"/>
    <mergeCell ref="A27:B27"/>
    <mergeCell ref="A28:B28"/>
    <mergeCell ref="A18:B18"/>
    <mergeCell ref="A19:B19"/>
    <mergeCell ref="A20:B20"/>
    <mergeCell ref="A21:B21"/>
    <mergeCell ref="A22:B22"/>
    <mergeCell ref="A23:B23"/>
    <mergeCell ref="F84:F88"/>
    <mergeCell ref="F4:G4"/>
    <mergeCell ref="H4:I4"/>
    <mergeCell ref="J4:K4"/>
    <mergeCell ref="A41:A42"/>
    <mergeCell ref="A40:B40"/>
    <mergeCell ref="A34:A38"/>
    <mergeCell ref="F94:F99"/>
    <mergeCell ref="J94:J99"/>
    <mergeCell ref="H89:H91"/>
    <mergeCell ref="H92:H93"/>
    <mergeCell ref="H94:H99"/>
    <mergeCell ref="D53:D54"/>
    <mergeCell ref="D58:D59"/>
    <mergeCell ref="D60:D62"/>
    <mergeCell ref="D64:D68"/>
    <mergeCell ref="D69:D78"/>
    <mergeCell ref="D79:D83"/>
    <mergeCell ref="D89:D91"/>
    <mergeCell ref="D92:D93"/>
    <mergeCell ref="D94:D99"/>
    <mergeCell ref="F69:F78"/>
    <mergeCell ref="J79:J83"/>
    <mergeCell ref="F79:F83"/>
    <mergeCell ref="H34:H38"/>
    <mergeCell ref="D107:D111"/>
    <mergeCell ref="D112:D114"/>
    <mergeCell ref="F107:F111"/>
    <mergeCell ref="F112:F114"/>
    <mergeCell ref="H84:H88"/>
    <mergeCell ref="J84:J88"/>
    <mergeCell ref="D84:D88"/>
    <mergeCell ref="J60:J62"/>
    <mergeCell ref="D41:D42"/>
    <mergeCell ref="H41:H42"/>
    <mergeCell ref="H58:H59"/>
    <mergeCell ref="H60:H62"/>
    <mergeCell ref="F92:F93"/>
    <mergeCell ref="D115:D116"/>
    <mergeCell ref="D4:E4"/>
    <mergeCell ref="A64:A68"/>
    <mergeCell ref="A69:A78"/>
    <mergeCell ref="A79:A83"/>
    <mergeCell ref="A89:A91"/>
    <mergeCell ref="A92:A93"/>
    <mergeCell ref="A94:A99"/>
    <mergeCell ref="A107:A111"/>
    <mergeCell ref="A115:A116"/>
    <mergeCell ref="A12:B12"/>
    <mergeCell ref="A24:B24"/>
    <mergeCell ref="A25:B25"/>
    <mergeCell ref="A26:B26"/>
    <mergeCell ref="A6:B6"/>
    <mergeCell ref="A8:B8"/>
    <mergeCell ref="A9:B9"/>
    <mergeCell ref="A10:B10"/>
    <mergeCell ref="A11:B11"/>
    <mergeCell ref="A13:B13"/>
    <mergeCell ref="A102:B102"/>
    <mergeCell ref="A48:B48"/>
    <mergeCell ref="A84:A88"/>
    <mergeCell ref="A112:A1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A3E8B-6FB3-4E39-83E9-14BEADB6D07A}">
  <sheetPr codeName="Sheet2"/>
  <dimension ref="A1:E52"/>
  <sheetViews>
    <sheetView showGridLines="0" zoomScale="110" zoomScaleNormal="110" zoomScaleSheetLayoutView="100" workbookViewId="0">
      <selection activeCell="B14" sqref="B14"/>
    </sheetView>
  </sheetViews>
  <sheetFormatPr defaultRowHeight="15" x14ac:dyDescent="0.25"/>
  <cols>
    <col min="1" max="1" width="38.28515625" customWidth="1"/>
    <col min="2" max="2" width="24.28515625" customWidth="1"/>
    <col min="3" max="3" width="13.7109375" customWidth="1"/>
    <col min="4" max="4" width="22.28515625" customWidth="1"/>
  </cols>
  <sheetData>
    <row r="1" spans="1:5" ht="14.65" customHeight="1" x14ac:dyDescent="0.25">
      <c r="A1" s="267" t="s">
        <v>412</v>
      </c>
      <c r="B1" s="268"/>
      <c r="C1" s="268"/>
      <c r="D1" s="269"/>
    </row>
    <row r="2" spans="1:5" ht="15" customHeight="1" thickBot="1" x14ac:dyDescent="0.3">
      <c r="A2" s="270"/>
      <c r="B2" s="271"/>
      <c r="C2" s="271"/>
      <c r="D2" s="272"/>
    </row>
    <row r="3" spans="1:5" x14ac:dyDescent="0.25">
      <c r="A3" s="20" t="s">
        <v>1999</v>
      </c>
    </row>
    <row r="4" spans="1:5" ht="15.75" thickBot="1" x14ac:dyDescent="0.3"/>
    <row r="5" spans="1:5" x14ac:dyDescent="0.25">
      <c r="A5" s="10" t="str">
        <f>Translations!A2</f>
        <v>Language</v>
      </c>
      <c r="B5" s="26" t="s">
        <v>1</v>
      </c>
    </row>
    <row r="6" spans="1:5" ht="30" customHeight="1" x14ac:dyDescent="0.25">
      <c r="A6" s="11" t="str">
        <f>Translations!A3</f>
        <v>Country/Geography</v>
      </c>
      <c r="B6" s="88"/>
    </row>
    <row r="7" spans="1:5" x14ac:dyDescent="0.25">
      <c r="A7" s="11" t="str">
        <f>Translations!A7</f>
        <v>Reporting Frequency</v>
      </c>
      <c r="B7" s="25">
        <v>6</v>
      </c>
    </row>
    <row r="8" spans="1:5" ht="15.75" thickBot="1" x14ac:dyDescent="0.3">
      <c r="A8" s="12" t="str">
        <f>Translations!A8</f>
        <v>C19RM funding use date</v>
      </c>
      <c r="B8" s="68">
        <v>47118</v>
      </c>
    </row>
    <row r="10" spans="1:5" x14ac:dyDescent="0.25">
      <c r="D10" s="13"/>
    </row>
    <row r="11" spans="1:5" ht="15.75" thickBot="1" x14ac:dyDescent="0.3"/>
    <row r="12" spans="1:5" x14ac:dyDescent="0.25">
      <c r="A12" s="273" t="str">
        <f>Translations!A9</f>
        <v xml:space="preserve">Indicator Reporting Period </v>
      </c>
      <c r="B12" s="274"/>
    </row>
    <row r="13" spans="1:5" x14ac:dyDescent="0.25">
      <c r="A13" s="14" t="str">
        <f>Translations!A10</f>
        <v>Period Start Date</v>
      </c>
      <c r="B13" s="65" t="str">
        <f>Translations!A11</f>
        <v>Period End Date</v>
      </c>
      <c r="D13" s="55" t="s">
        <v>413</v>
      </c>
      <c r="E13" s="64"/>
    </row>
    <row r="14" spans="1:5" x14ac:dyDescent="0.25">
      <c r="A14" s="15" t="str">
        <f>IF(B6="","","1-Jul-23")</f>
        <v/>
      </c>
      <c r="B14" s="66" t="str">
        <f>IFERROR(EOMONTH(A14,B$7-1),"")</f>
        <v/>
      </c>
      <c r="D14" s="28">
        <v>1</v>
      </c>
    </row>
    <row r="15" spans="1:5" x14ac:dyDescent="0.25">
      <c r="A15" s="15" t="str">
        <f>IFERROR(IF(B14&lt;B$8,B14+1,""),"")</f>
        <v/>
      </c>
      <c r="B15" s="66" t="str">
        <f>IFERROR(EOMONTH(A15,B$7-1),"")</f>
        <v/>
      </c>
      <c r="D15" s="28">
        <v>2</v>
      </c>
    </row>
    <row r="16" spans="1:5" x14ac:dyDescent="0.25">
      <c r="A16" s="15" t="str">
        <f t="shared" ref="A16:A18" si="0">IFERROR(IF(B15&lt;B$8,B15+1,""),"")</f>
        <v/>
      </c>
      <c r="B16" s="66" t="str">
        <f t="shared" ref="B16:B18" si="1">IFERROR(EOMONTH(A16,B$7-1),"")</f>
        <v/>
      </c>
      <c r="D16" s="28">
        <v>3</v>
      </c>
    </row>
    <row r="17" spans="1:4" x14ac:dyDescent="0.25">
      <c r="A17" s="15" t="str">
        <f t="shared" si="0"/>
        <v/>
      </c>
      <c r="B17" s="66" t="str">
        <f t="shared" si="1"/>
        <v/>
      </c>
      <c r="D17" s="28">
        <v>4</v>
      </c>
    </row>
    <row r="18" spans="1:4" x14ac:dyDescent="0.25">
      <c r="A18" s="15" t="str">
        <f t="shared" si="0"/>
        <v/>
      </c>
      <c r="B18" s="66" t="str">
        <f t="shared" si="1"/>
        <v/>
      </c>
      <c r="D18" s="28">
        <v>5</v>
      </c>
    </row>
    <row r="19" spans="1:4" x14ac:dyDescent="0.25">
      <c r="A19" s="15" t="str">
        <f t="shared" ref="A19:A20" si="2">IFERROR(IF(B18&lt;B$8,B18+1,""),"")</f>
        <v/>
      </c>
      <c r="B19" s="66" t="str">
        <f t="shared" ref="B19:B20" si="3">IFERROR(EOMONTH(A19,B$7-1),"")</f>
        <v/>
      </c>
      <c r="D19" s="28">
        <v>6</v>
      </c>
    </row>
    <row r="20" spans="1:4" ht="15.75" thickBot="1" x14ac:dyDescent="0.3">
      <c r="A20" s="16" t="str">
        <f t="shared" si="2"/>
        <v/>
      </c>
      <c r="B20" s="67" t="str">
        <f t="shared" si="3"/>
        <v/>
      </c>
      <c r="D20" s="28">
        <v>7</v>
      </c>
    </row>
    <row r="21" spans="1:4" ht="15.75" thickBot="1" x14ac:dyDescent="0.3">
      <c r="C21" s="28"/>
    </row>
    <row r="22" spans="1:4" x14ac:dyDescent="0.25">
      <c r="A22" s="273" t="str">
        <f>Translations!A12</f>
        <v xml:space="preserve">WPTM Reporting Period </v>
      </c>
      <c r="B22" s="275"/>
    </row>
    <row r="23" spans="1:4" x14ac:dyDescent="0.25">
      <c r="A23" s="14" t="str">
        <f>Translations!A10</f>
        <v>Period Start Date</v>
      </c>
      <c r="B23" s="65" t="str">
        <f>Translations!A11</f>
        <v>Period End Date</v>
      </c>
      <c r="D23" s="28" t="s">
        <v>414</v>
      </c>
    </row>
    <row r="24" spans="1:4" x14ac:dyDescent="0.25">
      <c r="A24" s="15" t="str">
        <f>IF(B6="","","1-Jul-23")</f>
        <v/>
      </c>
      <c r="B24" s="66" t="str">
        <f>IFERROR(EOMONTH(A24,3-1),"")</f>
        <v/>
      </c>
      <c r="D24" s="28">
        <v>1</v>
      </c>
    </row>
    <row r="25" spans="1:4" x14ac:dyDescent="0.25">
      <c r="A25" s="15" t="str">
        <f t="shared" ref="A25:A35" si="4">IFERROR(IF(B24&lt;B$8,B24+1,""),"")</f>
        <v/>
      </c>
      <c r="B25" s="66" t="str">
        <f>IFERROR(EOMONTH(A25,3-1),"")</f>
        <v/>
      </c>
      <c r="D25" s="28">
        <v>2</v>
      </c>
    </row>
    <row r="26" spans="1:4" x14ac:dyDescent="0.25">
      <c r="A26" s="15" t="str">
        <f t="shared" si="4"/>
        <v/>
      </c>
      <c r="B26" s="66" t="str">
        <f t="shared" ref="B26:B35" si="5">IFERROR(EOMONTH(A26,3-1),"")</f>
        <v/>
      </c>
      <c r="D26" s="28">
        <v>3</v>
      </c>
    </row>
    <row r="27" spans="1:4" x14ac:dyDescent="0.25">
      <c r="A27" s="15" t="str">
        <f t="shared" si="4"/>
        <v/>
      </c>
      <c r="B27" s="66" t="str">
        <f t="shared" si="5"/>
        <v/>
      </c>
      <c r="D27" s="28">
        <v>4</v>
      </c>
    </row>
    <row r="28" spans="1:4" x14ac:dyDescent="0.25">
      <c r="A28" s="15" t="str">
        <f t="shared" si="4"/>
        <v/>
      </c>
      <c r="B28" s="66" t="str">
        <f t="shared" si="5"/>
        <v/>
      </c>
      <c r="D28" s="28">
        <v>5</v>
      </c>
    </row>
    <row r="29" spans="1:4" x14ac:dyDescent="0.25">
      <c r="A29" s="15" t="str">
        <f t="shared" si="4"/>
        <v/>
      </c>
      <c r="B29" s="66" t="str">
        <f t="shared" si="5"/>
        <v/>
      </c>
      <c r="D29" s="28">
        <v>6</v>
      </c>
    </row>
    <row r="30" spans="1:4" x14ac:dyDescent="0.25">
      <c r="A30" s="15" t="str">
        <f t="shared" si="4"/>
        <v/>
      </c>
      <c r="B30" s="66" t="str">
        <f t="shared" si="5"/>
        <v/>
      </c>
      <c r="D30" s="28">
        <v>7</v>
      </c>
    </row>
    <row r="31" spans="1:4" x14ac:dyDescent="0.25">
      <c r="A31" s="15" t="str">
        <f t="shared" si="4"/>
        <v/>
      </c>
      <c r="B31" s="66" t="str">
        <f t="shared" si="5"/>
        <v/>
      </c>
      <c r="D31" s="28">
        <v>8</v>
      </c>
    </row>
    <row r="32" spans="1:4" x14ac:dyDescent="0.25">
      <c r="A32" s="15" t="str">
        <f t="shared" si="4"/>
        <v/>
      </c>
      <c r="B32" s="66" t="str">
        <f t="shared" si="5"/>
        <v/>
      </c>
      <c r="D32" s="28">
        <v>9</v>
      </c>
    </row>
    <row r="33" spans="1:4" x14ac:dyDescent="0.25">
      <c r="A33" s="15" t="str">
        <f t="shared" si="4"/>
        <v/>
      </c>
      <c r="B33" s="66" t="str">
        <f t="shared" si="5"/>
        <v/>
      </c>
      <c r="D33" s="28">
        <v>10</v>
      </c>
    </row>
    <row r="34" spans="1:4" x14ac:dyDescent="0.25">
      <c r="A34" s="15" t="str">
        <f t="shared" si="4"/>
        <v/>
      </c>
      <c r="B34" s="66" t="str">
        <f t="shared" si="5"/>
        <v/>
      </c>
      <c r="D34" s="28">
        <v>11</v>
      </c>
    </row>
    <row r="35" spans="1:4" x14ac:dyDescent="0.25">
      <c r="A35" s="15" t="str">
        <f t="shared" si="4"/>
        <v/>
      </c>
      <c r="B35" s="66" t="str">
        <f t="shared" si="5"/>
        <v/>
      </c>
      <c r="D35" s="28">
        <v>12</v>
      </c>
    </row>
    <row r="36" spans="1:4" x14ac:dyDescent="0.25">
      <c r="A36" s="15" t="str">
        <f t="shared" ref="A36:A37" si="6">IFERROR(IF(B35&lt;B$8,B35+1,""),"")</f>
        <v/>
      </c>
      <c r="B36" s="66" t="str">
        <f t="shared" ref="B36:B37" si="7">IFERROR(EOMONTH(A36,3-1),"")</f>
        <v/>
      </c>
      <c r="D36" s="28">
        <v>13</v>
      </c>
    </row>
    <row r="37" spans="1:4" ht="15.75" thickBot="1" x14ac:dyDescent="0.3">
      <c r="A37" s="16" t="str">
        <f t="shared" si="6"/>
        <v/>
      </c>
      <c r="B37" s="67" t="str">
        <f t="shared" si="7"/>
        <v/>
      </c>
      <c r="D37" s="28">
        <v>14</v>
      </c>
    </row>
    <row r="38" spans="1:4" ht="15.75" thickBot="1" x14ac:dyDescent="0.3"/>
    <row r="39" spans="1:4" x14ac:dyDescent="0.25">
      <c r="A39" s="265" t="str">
        <f>Translations!A37</f>
        <v>Objectives</v>
      </c>
      <c r="B39" s="266"/>
      <c r="C39" s="28">
        <v>12</v>
      </c>
    </row>
    <row r="40" spans="1:4" x14ac:dyDescent="0.25">
      <c r="A40" s="45" t="str">
        <f>Translations!A38</f>
        <v>Objective Number</v>
      </c>
      <c r="B40" s="46" t="str">
        <f>Translations!A39</f>
        <v>Objective Description</v>
      </c>
    </row>
    <row r="41" spans="1:4" x14ac:dyDescent="0.25">
      <c r="A41" s="43">
        <v>1</v>
      </c>
      <c r="B41" s="47"/>
    </row>
    <row r="42" spans="1:4" x14ac:dyDescent="0.25">
      <c r="A42" s="43">
        <v>2</v>
      </c>
      <c r="B42" s="47"/>
    </row>
    <row r="43" spans="1:4" x14ac:dyDescent="0.25">
      <c r="A43" s="43">
        <v>3</v>
      </c>
      <c r="B43" s="47"/>
    </row>
    <row r="44" spans="1:4" x14ac:dyDescent="0.25">
      <c r="A44" s="43">
        <v>4</v>
      </c>
      <c r="B44" s="47"/>
    </row>
    <row r="45" spans="1:4" x14ac:dyDescent="0.25">
      <c r="A45" s="43">
        <v>5</v>
      </c>
      <c r="B45" s="47"/>
    </row>
    <row r="46" spans="1:4" x14ac:dyDescent="0.25">
      <c r="A46" s="43">
        <v>6</v>
      </c>
      <c r="B46" s="47"/>
    </row>
    <row r="47" spans="1:4" x14ac:dyDescent="0.25">
      <c r="A47" s="43">
        <v>7</v>
      </c>
      <c r="B47" s="47"/>
    </row>
    <row r="48" spans="1:4" x14ac:dyDescent="0.25">
      <c r="A48" s="43">
        <v>8</v>
      </c>
      <c r="B48" s="47"/>
    </row>
    <row r="49" spans="1:2" x14ac:dyDescent="0.25">
      <c r="A49" s="43">
        <v>9</v>
      </c>
      <c r="B49" s="47"/>
    </row>
    <row r="50" spans="1:2" x14ac:dyDescent="0.25">
      <c r="A50" s="43">
        <v>10</v>
      </c>
      <c r="B50" s="47"/>
    </row>
    <row r="51" spans="1:2" x14ac:dyDescent="0.25">
      <c r="A51" s="43">
        <v>11</v>
      </c>
      <c r="B51" s="47"/>
    </row>
    <row r="52" spans="1:2" ht="15.75" thickBot="1" x14ac:dyDescent="0.3">
      <c r="A52" s="44">
        <v>12</v>
      </c>
      <c r="B52" s="48"/>
    </row>
  </sheetData>
  <sheetProtection algorithmName="SHA-512" hashValue="r90Hlg2qres63DP/8/pkmDj3CKYUpVUyO0SlPCVNYKq6TDdiK1lA/uxvvj9DIJdwKKG+xvjsSbr/6cJZeRzDfg==" saltValue="7zZmwe7WkSSCM53yfNOhTg==" spinCount="100000" sheet="1" objects="1" scenarios="1"/>
  <mergeCells count="4">
    <mergeCell ref="A39:B39"/>
    <mergeCell ref="A1:D2"/>
    <mergeCell ref="A12:B12"/>
    <mergeCell ref="A22:B22"/>
  </mergeCells>
  <dataValidations count="3">
    <dataValidation type="list" allowBlank="1" showInputMessage="1" showErrorMessage="1" sqref="B7" xr:uid="{031C60A8-DB51-479A-ADD9-3617AAB325B1}">
      <formula1>"6,12"</formula1>
    </dataValidation>
    <dataValidation type="list" allowBlank="1" showInputMessage="1" showErrorMessage="1" sqref="B5" xr:uid="{C3E8EE3C-E65C-4275-9D38-7D4AA454B868}">
      <formula1>"English,French,Spanish"</formula1>
    </dataValidation>
    <dataValidation type="list" allowBlank="1" showInputMessage="1" showErrorMessage="1" sqref="B6" xr:uid="{C809A992-44F5-4B89-A106-99D6E0FBFFA9}">
      <formula1>Countrylist</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0CC69-5FC1-4C3C-9DC0-52CC27AF1A6F}">
  <sheetPr codeName="Sheet3"/>
  <dimension ref="A1:AT66"/>
  <sheetViews>
    <sheetView showGridLines="0" zoomScaleNormal="100" zoomScaleSheetLayoutView="25" workbookViewId="0">
      <selection activeCell="C9" sqref="C9:C10"/>
    </sheetView>
  </sheetViews>
  <sheetFormatPr defaultRowHeight="15" x14ac:dyDescent="0.25"/>
  <cols>
    <col min="1" max="2" width="24" customWidth="1"/>
    <col min="3" max="3" width="30.7109375" customWidth="1"/>
    <col min="4" max="4" width="15" customWidth="1"/>
    <col min="5" max="6" width="17.7109375" customWidth="1"/>
    <col min="7" max="7" width="30.7109375" customWidth="1"/>
    <col min="8" max="9" width="20.7109375" customWidth="1"/>
    <col min="10" max="10" width="48.7109375" customWidth="1"/>
    <col min="11" max="11" width="34.7109375" customWidth="1"/>
    <col min="12" max="12" width="16.7109375" customWidth="1"/>
    <col min="13" max="13" width="14.7109375" customWidth="1"/>
    <col min="14" max="14" width="13.7109375" customWidth="1"/>
    <col min="15" max="15" width="16.7109375" customWidth="1"/>
    <col min="16" max="16" width="14.7109375" customWidth="1"/>
    <col min="17" max="17" width="13.7109375" customWidth="1"/>
    <col min="18" max="18" width="16.7109375" customWidth="1"/>
    <col min="19" max="19" width="14.7109375" customWidth="1"/>
    <col min="20" max="20" width="13.7109375" customWidth="1"/>
    <col min="21" max="21" width="16.7109375" customWidth="1"/>
    <col min="22" max="22" width="14.7109375" customWidth="1"/>
    <col min="23" max="23" width="13.7109375" customWidth="1"/>
    <col min="24" max="24" width="16.7109375" customWidth="1"/>
    <col min="25" max="25" width="14.7109375" customWidth="1"/>
    <col min="26" max="26" width="13.7109375" customWidth="1"/>
    <col min="27" max="27" width="16.7109375" customWidth="1"/>
    <col min="28" max="28" width="14.7109375" customWidth="1"/>
    <col min="29" max="29" width="13.7109375" customWidth="1"/>
    <col min="30" max="30" width="16.7109375" customWidth="1"/>
    <col min="31" max="31" width="14.7109375" customWidth="1"/>
    <col min="32" max="32" width="13.7109375" customWidth="1"/>
    <col min="33" max="35" width="50.7109375" customWidth="1"/>
    <col min="36" max="36" width="17.7109375" customWidth="1"/>
    <col min="37" max="37" width="11.7109375" style="170" hidden="1" customWidth="1"/>
    <col min="38" max="38" width="0" style="170" hidden="1" customWidth="1"/>
    <col min="39" max="39" width="17.7109375" style="170" hidden="1" customWidth="1"/>
    <col min="40" max="40" width="18.5703125" style="174" hidden="1" customWidth="1"/>
    <col min="41" max="41" width="23.28515625" style="174" hidden="1" customWidth="1"/>
    <col min="42" max="42" width="16.7109375" style="174" hidden="1" customWidth="1"/>
    <col min="43" max="43" width="8.7109375" style="81"/>
    <col min="44" max="46" width="8.7109375" style="82"/>
  </cols>
  <sheetData>
    <row r="1" spans="1:42" ht="15" customHeight="1" x14ac:dyDescent="0.25">
      <c r="A1" s="306" t="str">
        <f>Translations!A27</f>
        <v>Performance Framework - Indicators</v>
      </c>
      <c r="B1" s="307"/>
      <c r="C1" s="307"/>
      <c r="D1" s="307"/>
      <c r="E1" s="307"/>
      <c r="F1" s="307"/>
      <c r="G1" s="307"/>
      <c r="H1" s="307"/>
      <c r="I1" s="307"/>
      <c r="J1" s="307"/>
      <c r="K1" s="27"/>
      <c r="L1" s="27"/>
      <c r="M1" s="27"/>
      <c r="N1" s="27"/>
      <c r="O1" s="27"/>
      <c r="P1" s="27"/>
      <c r="Q1" s="27"/>
      <c r="R1" s="27"/>
      <c r="S1" s="27"/>
      <c r="T1" s="27"/>
      <c r="U1" s="27"/>
      <c r="V1" s="27"/>
      <c r="W1" s="27"/>
      <c r="X1" s="27"/>
      <c r="Y1" s="27"/>
      <c r="Z1" s="27"/>
      <c r="AA1" s="27"/>
      <c r="AB1" s="27"/>
      <c r="AC1" s="27"/>
      <c r="AD1" s="27"/>
      <c r="AE1" s="27"/>
      <c r="AF1" s="27"/>
      <c r="AG1" s="27"/>
      <c r="AH1" s="27"/>
      <c r="AI1" s="27"/>
      <c r="AJ1" s="27"/>
    </row>
    <row r="2" spans="1:42" ht="15" customHeight="1" x14ac:dyDescent="0.25">
      <c r="A2" s="306"/>
      <c r="B2" s="307"/>
      <c r="C2" s="307"/>
      <c r="D2" s="307"/>
      <c r="E2" s="307"/>
      <c r="F2" s="307"/>
      <c r="G2" s="307"/>
      <c r="H2" s="307"/>
      <c r="I2" s="307"/>
      <c r="J2" s="307"/>
      <c r="K2" s="27"/>
      <c r="L2" s="27"/>
      <c r="M2" s="27"/>
      <c r="N2" s="27"/>
      <c r="O2" s="27"/>
      <c r="P2" s="27"/>
      <c r="Q2" s="27"/>
      <c r="R2" s="27"/>
      <c r="S2" s="27"/>
      <c r="T2" s="27"/>
      <c r="U2" s="27"/>
      <c r="V2" s="27"/>
      <c r="W2" s="27"/>
      <c r="X2" s="27"/>
      <c r="Y2" s="27"/>
      <c r="Z2" s="27"/>
      <c r="AA2" s="27"/>
      <c r="AB2" s="27"/>
      <c r="AC2" s="27"/>
      <c r="AD2" s="27"/>
      <c r="AE2" s="27"/>
      <c r="AF2" s="27"/>
      <c r="AG2" s="27"/>
      <c r="AH2" s="27"/>
      <c r="AI2" s="27"/>
      <c r="AJ2" s="27"/>
    </row>
    <row r="3" spans="1:42" ht="15.75" thickBot="1" x14ac:dyDescent="0.3">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row>
    <row r="4" spans="1:42" ht="15.75" thickBot="1" x14ac:dyDescent="0.3">
      <c r="A4" s="50" t="str">
        <f>Translations!A28</f>
        <v>Number of Errors</v>
      </c>
      <c r="B4" s="51">
        <f>MAX(A7:A26) - COUNTIF(AJ7:AJ26,Translations!A48)</f>
        <v>0</v>
      </c>
      <c r="D4" s="27"/>
      <c r="E4" s="27"/>
      <c r="F4" s="27"/>
      <c r="G4" s="27"/>
      <c r="H4" s="27"/>
      <c r="I4" s="27"/>
      <c r="J4" s="27"/>
      <c r="K4" s="27"/>
      <c r="L4" s="28">
        <v>1</v>
      </c>
      <c r="M4" s="28"/>
      <c r="N4" s="28"/>
      <c r="O4" s="28">
        <v>2</v>
      </c>
      <c r="P4" s="28"/>
      <c r="Q4" s="28"/>
      <c r="R4" s="28">
        <v>3</v>
      </c>
      <c r="S4" s="28"/>
      <c r="T4" s="28"/>
      <c r="U4" s="28">
        <v>4</v>
      </c>
      <c r="V4" s="28"/>
      <c r="W4" s="28"/>
      <c r="X4" s="28">
        <v>5</v>
      </c>
      <c r="Y4" s="28"/>
      <c r="Z4" s="28"/>
      <c r="AA4" s="28">
        <v>6</v>
      </c>
      <c r="AB4" s="27"/>
      <c r="AC4" s="27"/>
      <c r="AD4" s="28">
        <v>7</v>
      </c>
      <c r="AE4" s="27"/>
      <c r="AF4" s="27"/>
      <c r="AG4" s="27"/>
      <c r="AH4" s="27"/>
      <c r="AI4" s="27"/>
      <c r="AJ4" s="27"/>
    </row>
    <row r="5" spans="1:42" ht="15.75" thickBot="1" x14ac:dyDescent="0.3">
      <c r="A5" s="27"/>
      <c r="B5" s="27"/>
      <c r="C5" s="27"/>
      <c r="D5" s="27"/>
      <c r="E5" s="27"/>
      <c r="F5" s="27"/>
      <c r="G5" s="27"/>
      <c r="H5" s="27"/>
      <c r="I5" s="27"/>
      <c r="J5" s="27"/>
      <c r="K5" s="27"/>
      <c r="L5" s="308" t="str">
        <f>IFERROR(IF(YEAR(INDEX('Overview - Section A'!A$14:A$20,MATCH(L4,'Overview - Section A'!D$14:D$20,0)))&lt;=YEAR('Overview - Section A'!$B$8),TEXT(IFERROR(INDEX('Overview - Section A'!$A$14:$A$20,MATCH(L4,'Overview - Section A'!D$14:D$20,0)),""),'Reference data'!Y2) &amp;" to " &amp; TEXT(IFERROR(INDEX('Overview - Section A'!B$14:B$20,MATCH(L4,'Overview - Section A'!D$14:D$20,0)),""),'Reference data'!Y2),""),"")</f>
        <v/>
      </c>
      <c r="M5" s="304"/>
      <c r="N5" s="304"/>
      <c r="O5" s="304" t="str">
        <f>IFERROR(IF(YEAR(INDEX('Overview - Section A'!A$14:A$20,MATCH(O4,'Overview - Section A'!D$14:D$20,0)))&lt;=YEAR('Overview - Section A'!$B$8),TEXT(IFERROR(INDEX('Overview - Section A'!$A$14:$A$20,MATCH(O4,'Overview - Section A'!D$14:D$20,0)),""),'Reference data'!Y2) &amp;" to " &amp; TEXT(IFERROR(INDEX('Overview - Section A'!B$14:B$20,MATCH(O4,'Overview - Section A'!D$14:D$20,0)),""),'Reference data'!Y2),""),"")</f>
        <v/>
      </c>
      <c r="P5" s="304"/>
      <c r="Q5" s="304"/>
      <c r="R5" s="304" t="str">
        <f>IFERROR(IF(YEAR(INDEX('Overview - Section A'!A$14:A$20,MATCH(R4,'Overview - Section A'!D$14:D$20,0)))&lt;=YEAR('Overview - Section A'!$B$8),TEXT(IFERROR(INDEX('Overview - Section A'!$A$14:$A$20,MATCH(R4,'Overview - Section A'!D$14:D$20,0)),""),'Reference data'!Y2) &amp;" to " &amp; TEXT(IFERROR(INDEX('Overview - Section A'!B$14:B$20,MATCH(R4,'Overview - Section A'!D$14:D$20,0)),""),'Reference data'!Y2),""),"")</f>
        <v/>
      </c>
      <c r="S5" s="304"/>
      <c r="T5" s="304"/>
      <c r="U5" s="304" t="str">
        <f>IFERROR(IF(YEAR(INDEX('Overview - Section A'!A$14:A$20,MATCH(U4,'Overview - Section A'!D$14:D$20,0)))&lt;=YEAR('Overview - Section A'!$B$8),TEXT(IFERROR(INDEX('Overview - Section A'!$A$14:$A$20,MATCH(U4,'Overview - Section A'!D$14:D$20,0)),""),'Reference data'!Y2) &amp;" to " &amp; TEXT(IFERROR(INDEX('Overview - Section A'!B$14:B$20,MATCH(U4,'Overview - Section A'!D$14:D$20,0)),""),'Reference data'!Y2),""),"")</f>
        <v/>
      </c>
      <c r="V5" s="304"/>
      <c r="W5" s="304"/>
      <c r="X5" s="304" t="str">
        <f>IFERROR(IF(YEAR(INDEX('Overview - Section A'!A$14:A$20,MATCH(X4,'Overview - Section A'!D$14:D$20,0)))&lt;=YEAR('Overview - Section A'!$B$8),TEXT(IFERROR(INDEX('Overview - Section A'!$A$14:$A$20,MATCH(X4,'Overview - Section A'!D$14:D$20,0)),""),'Reference data'!Y2) &amp;" to " &amp; TEXT(IFERROR(INDEX('Overview - Section A'!B$14:B$20,MATCH(X4,'Overview - Section A'!D$14:D$20,0)),""),'Reference data'!Y2),""),"")</f>
        <v/>
      </c>
      <c r="Y5" s="304"/>
      <c r="Z5" s="304"/>
      <c r="AA5" s="304" t="str">
        <f>IFERROR(IF(YEAR(INDEX('Overview - Section A'!A$14:A$20,MATCH(AA4,'Overview - Section A'!D$14:D$20,0)))&lt;=YEAR('Overview - Section A'!$B$8),TEXT(IFERROR(INDEX('Overview - Section A'!$A$14:$A$20,MATCH(AA4,'Overview - Section A'!D$14:D$20,0)),""),'Reference data'!Y2) &amp;" to " &amp; TEXT(IFERROR(INDEX('Overview - Section A'!B$14:B$20,MATCH(AA4,'Overview - Section A'!D$14:D$20,0)),""),'Reference data'!Y2),""),"")</f>
        <v/>
      </c>
      <c r="AB5" s="304"/>
      <c r="AC5" s="304"/>
      <c r="AD5" s="304" t="str">
        <f>IFERROR(IF(YEAR(INDEX('Overview - Section A'!A$14:A$20,MATCH(AD4,'Overview - Section A'!D$14:D$20,0)))&lt;=YEAR('Overview - Section A'!$B$8),TEXT(IFERROR(INDEX('Overview - Section A'!$A$14:$A$20,MATCH(AD4,'Overview - Section A'!D$14:D$20,0)),""),'Reference data'!Y2) &amp;" to " &amp; TEXT(IFERROR(INDEX('Overview - Section A'!B$14:B$20,MATCH(AD4,'Overview - Section A'!D$14:D$20,0)),""),'Reference data'!Y2),""),"")</f>
        <v/>
      </c>
      <c r="AE5" s="304"/>
      <c r="AF5" s="304"/>
      <c r="AG5" s="27"/>
      <c r="AH5" s="305" t="str">
        <f>IF('Overview - Section A'!B5="English","Not applicable for English version of the template","")</f>
        <v>Not applicable for English version of the template</v>
      </c>
      <c r="AI5" s="305"/>
      <c r="AJ5" s="27"/>
    </row>
    <row r="6" spans="1:42" ht="54.6" customHeight="1" x14ac:dyDescent="0.25">
      <c r="A6" s="52" t="str">
        <f>Translations!A13</f>
        <v>Indicator Number</v>
      </c>
      <c r="B6" s="89" t="str">
        <f>Translations!A31</f>
        <v>Interventions</v>
      </c>
      <c r="C6" s="53" t="str">
        <f>Translations!A14</f>
        <v>Standard Indicator</v>
      </c>
      <c r="D6" s="53" t="str">
        <f>Translations!A15</f>
        <v>Baseline #N Baseline #D</v>
      </c>
      <c r="E6" s="53" t="str">
        <f>Translations!A16</f>
        <v>Baseline %</v>
      </c>
      <c r="F6" s="53" t="str">
        <f>Translations!A17</f>
        <v>Baseline Year</v>
      </c>
      <c r="G6" s="53" t="str">
        <f>Translations!A18</f>
        <v>Baseline Source</v>
      </c>
      <c r="H6" s="53" t="str">
        <f>Translations!A19</f>
        <v>Include in GF results</v>
      </c>
      <c r="I6" s="53" t="str">
        <f>Translations!A43</f>
        <v>Responsible PR</v>
      </c>
      <c r="J6" s="53" t="str">
        <f>Translations!A20</f>
        <v>Country / Scope of targets</v>
      </c>
      <c r="K6" s="53" t="str">
        <f>Translations!A21</f>
        <v>Cumulation type</v>
      </c>
      <c r="L6" s="69" t="str">
        <f>Translations!A22</f>
        <v>Target #N
Target #D</v>
      </c>
      <c r="M6" s="69" t="str">
        <f>Translations!A23</f>
        <v>Target %</v>
      </c>
      <c r="N6" s="69" t="str">
        <f>Translations!A24</f>
        <v>Mark if target is TBD</v>
      </c>
      <c r="O6" s="69" t="str">
        <f>Translations!A22</f>
        <v>Target #N
Target #D</v>
      </c>
      <c r="P6" s="69" t="str">
        <f>Translations!A23</f>
        <v>Target %</v>
      </c>
      <c r="Q6" s="69" t="str">
        <f>Translations!A24</f>
        <v>Mark if target is TBD</v>
      </c>
      <c r="R6" s="69" t="str">
        <f>Translations!A22</f>
        <v>Target #N
Target #D</v>
      </c>
      <c r="S6" s="69" t="str">
        <f>Translations!A23</f>
        <v>Target %</v>
      </c>
      <c r="T6" s="69" t="str">
        <f>Translations!A24</f>
        <v>Mark if target is TBD</v>
      </c>
      <c r="U6" s="69" t="str">
        <f>Translations!A22</f>
        <v>Target #N
Target #D</v>
      </c>
      <c r="V6" s="69" t="str">
        <f>Translations!A23</f>
        <v>Target %</v>
      </c>
      <c r="W6" s="69" t="str">
        <f>Translations!A24</f>
        <v>Mark if target is TBD</v>
      </c>
      <c r="X6" s="69" t="str">
        <f>Translations!A22</f>
        <v>Target #N
Target #D</v>
      </c>
      <c r="Y6" s="69" t="str">
        <f>Translations!A23</f>
        <v>Target %</v>
      </c>
      <c r="Z6" s="69" t="str">
        <f>Translations!A24</f>
        <v>Mark if target is TBD</v>
      </c>
      <c r="AA6" s="69" t="str">
        <f>Translations!A22</f>
        <v>Target #N
Target #D</v>
      </c>
      <c r="AB6" s="69" t="str">
        <f>Translations!A23</f>
        <v>Target %</v>
      </c>
      <c r="AC6" s="69" t="str">
        <f>Translations!A24</f>
        <v>Mark if target is TBD</v>
      </c>
      <c r="AD6" s="69" t="str">
        <f>Translations!A22</f>
        <v>Target #N
Target #D</v>
      </c>
      <c r="AE6" s="69" t="str">
        <f>Translations!A23</f>
        <v>Target %</v>
      </c>
      <c r="AF6" s="69" t="str">
        <f>Translations!A24</f>
        <v>Mark if target is TBD</v>
      </c>
      <c r="AG6" s="53" t="str">
        <f>Translations!A25</f>
        <v>Comments</v>
      </c>
      <c r="AH6" s="83" t="str">
        <f>Translations!A41</f>
        <v>n/a</v>
      </c>
      <c r="AI6" s="83" t="str">
        <f>Translations!A40</f>
        <v>n/a</v>
      </c>
      <c r="AJ6" s="54" t="str">
        <f>Translations!A26</f>
        <v>Error message (if relevant)</v>
      </c>
      <c r="AK6" s="170" t="s">
        <v>415</v>
      </c>
      <c r="AM6" s="170" t="s">
        <v>416</v>
      </c>
      <c r="AN6" s="174" t="s">
        <v>417</v>
      </c>
      <c r="AO6" s="174" t="s">
        <v>417</v>
      </c>
    </row>
    <row r="7" spans="1:42" ht="30" customHeight="1" x14ac:dyDescent="0.25">
      <c r="A7" s="299">
        <v>1</v>
      </c>
      <c r="B7" s="296"/>
      <c r="C7" s="296"/>
      <c r="D7" s="21"/>
      <c r="E7" s="302" t="str">
        <f>IFERROR(D7/D8,"")</f>
        <v/>
      </c>
      <c r="F7" s="303"/>
      <c r="G7" s="303"/>
      <c r="H7" s="303"/>
      <c r="I7" s="285"/>
      <c r="J7" s="22"/>
      <c r="K7" s="303"/>
      <c r="L7" s="21"/>
      <c r="M7" s="302" t="str">
        <f>IFERROR(L7/L8,"")</f>
        <v/>
      </c>
      <c r="N7" s="303"/>
      <c r="O7" s="21"/>
      <c r="P7" s="302" t="str">
        <f>IFERROR(O7/O8,"")</f>
        <v/>
      </c>
      <c r="Q7" s="303"/>
      <c r="R7" s="21"/>
      <c r="S7" s="302" t="str">
        <f>IFERROR(R7/R8,"")</f>
        <v/>
      </c>
      <c r="T7" s="303"/>
      <c r="U7" s="21"/>
      <c r="V7" s="302" t="str">
        <f>IFERROR(U7/U8,"")</f>
        <v/>
      </c>
      <c r="W7" s="303"/>
      <c r="X7" s="21"/>
      <c r="Y7" s="302" t="str">
        <f>IFERROR(X7/X8,"")</f>
        <v/>
      </c>
      <c r="Z7" s="303"/>
      <c r="AA7" s="21"/>
      <c r="AB7" s="302" t="str">
        <f>IFERROR(AA7/AA8,"")</f>
        <v/>
      </c>
      <c r="AC7" s="303"/>
      <c r="AD7" s="21"/>
      <c r="AE7" s="302" t="str">
        <f>IFERROR(AD7/AD8,"")</f>
        <v/>
      </c>
      <c r="AF7" s="303"/>
      <c r="AG7" s="296"/>
      <c r="AH7" s="39"/>
      <c r="AI7" s="39"/>
      <c r="AJ7" s="297" t="str">
        <f>AP7</f>
        <v>No error</v>
      </c>
      <c r="AK7" s="292" t="str">
        <f>IF(C7="","",IFERROR(INDEX('Reference data'!O:O,MATCH('Indicators - Section B'!C7,'Reference data'!K:K,0)),"Not correct"))</f>
        <v/>
      </c>
      <c r="AL7" s="172"/>
      <c r="AM7" s="293" t="str">
        <f>IF(AK7="Not Correct",Translations!A$47,Translations!A$48)</f>
        <v>No error</v>
      </c>
      <c r="AN7" s="276" t="str">
        <f>IF(C7="","",IFERROR(INDEX('Reference data'!J:J,MATCH('Indicators - Section B'!C7,'Reference data'!K:K,0)),""))</f>
        <v/>
      </c>
      <c r="AO7" s="276" t="str">
        <f>IF(C7="","",IF(AND(B7=AN7),"",Translations!$A$49))</f>
        <v/>
      </c>
      <c r="AP7" s="276" t="str">
        <f>AM7&amp;AO7</f>
        <v>No error</v>
      </c>
    </row>
    <row r="8" spans="1:42" ht="30" customHeight="1" x14ac:dyDescent="0.25">
      <c r="A8" s="299"/>
      <c r="B8" s="296"/>
      <c r="C8" s="296"/>
      <c r="D8" s="21"/>
      <c r="E8" s="302"/>
      <c r="F8" s="303"/>
      <c r="G8" s="303"/>
      <c r="H8" s="303"/>
      <c r="I8" s="286"/>
      <c r="J8" s="22"/>
      <c r="K8" s="303"/>
      <c r="L8" s="21"/>
      <c r="M8" s="302"/>
      <c r="N8" s="303"/>
      <c r="O8" s="21"/>
      <c r="P8" s="302"/>
      <c r="Q8" s="303"/>
      <c r="R8" s="21"/>
      <c r="S8" s="302"/>
      <c r="T8" s="303"/>
      <c r="U8" s="21"/>
      <c r="V8" s="302"/>
      <c r="W8" s="303"/>
      <c r="X8" s="21"/>
      <c r="Y8" s="302"/>
      <c r="Z8" s="303"/>
      <c r="AA8" s="21"/>
      <c r="AB8" s="302"/>
      <c r="AC8" s="303"/>
      <c r="AD8" s="21"/>
      <c r="AE8" s="302"/>
      <c r="AF8" s="303"/>
      <c r="AG8" s="296"/>
      <c r="AH8" s="40"/>
      <c r="AI8" s="40"/>
      <c r="AJ8" s="298"/>
      <c r="AK8" s="292"/>
      <c r="AL8" s="172"/>
      <c r="AM8" s="293"/>
      <c r="AN8" s="276"/>
      <c r="AO8" s="276"/>
      <c r="AP8" s="276"/>
    </row>
    <row r="9" spans="1:42" ht="30" customHeight="1" x14ac:dyDescent="0.25">
      <c r="A9" s="299">
        <v>2</v>
      </c>
      <c r="B9" s="281"/>
      <c r="C9" s="279"/>
      <c r="D9" s="23"/>
      <c r="E9" s="300" t="str">
        <f t="shared" ref="E9" si="0">IFERROR(D9/D10,"")</f>
        <v/>
      </c>
      <c r="F9" s="301"/>
      <c r="G9" s="301"/>
      <c r="H9" s="301"/>
      <c r="I9" s="283"/>
      <c r="J9" s="24"/>
      <c r="K9" s="301"/>
      <c r="L9" s="23"/>
      <c r="M9" s="287" t="str">
        <f t="shared" ref="M9" si="1">IFERROR(L9/L10,"")</f>
        <v/>
      </c>
      <c r="N9" s="301"/>
      <c r="O9" s="23"/>
      <c r="P9" s="287" t="str">
        <f t="shared" ref="P9" si="2">IFERROR(O9/O10,"")</f>
        <v/>
      </c>
      <c r="Q9" s="283"/>
      <c r="R9" s="23"/>
      <c r="S9" s="287" t="str">
        <f t="shared" ref="S9" si="3">IFERROR(R9/R10,"")</f>
        <v/>
      </c>
      <c r="T9" s="283"/>
      <c r="U9" s="23"/>
      <c r="V9" s="287" t="str">
        <f t="shared" ref="V9" si="4">IFERROR(U9/U10,"")</f>
        <v/>
      </c>
      <c r="W9" s="283"/>
      <c r="X9" s="23"/>
      <c r="Y9" s="287" t="str">
        <f t="shared" ref="Y9" si="5">IFERROR(X9/X10,"")</f>
        <v/>
      </c>
      <c r="Z9" s="283"/>
      <c r="AA9" s="23"/>
      <c r="AB9" s="287" t="str">
        <f t="shared" ref="AB9" si="6">IFERROR(AA9/AA10,"")</f>
        <v/>
      </c>
      <c r="AC9" s="283"/>
      <c r="AD9" s="23"/>
      <c r="AE9" s="287" t="str">
        <f t="shared" ref="AE9" si="7">IFERROR(AD9/AD10,"")</f>
        <v/>
      </c>
      <c r="AF9" s="283"/>
      <c r="AG9" s="289"/>
      <c r="AH9" s="41"/>
      <c r="AI9" s="41"/>
      <c r="AJ9" s="290" t="str">
        <f>AP9</f>
        <v>No error</v>
      </c>
      <c r="AK9" s="292" t="str">
        <f>IF(C9="","",IFERROR(INDEX('Reference data'!O:O,MATCH('Indicators - Section B'!C9,'Reference data'!K:K,0)),"Not correct"))</f>
        <v/>
      </c>
      <c r="AL9" s="172"/>
      <c r="AM9" s="293" t="str">
        <f>IF(AK9="Not Correct",Translations!A$47,Translations!A$48)</f>
        <v>No error</v>
      </c>
      <c r="AN9" s="276" t="str">
        <f>IF(C9="","",IFERROR(INDEX('Reference data'!J:J,MATCH('Indicators - Section B'!C9,'Reference data'!K:K,0)),""))</f>
        <v/>
      </c>
      <c r="AO9" s="276" t="str">
        <f>IF(C9="","",IF(AND(B9=AN9),"",Translations!$A$49))</f>
        <v/>
      </c>
      <c r="AP9" s="276" t="str">
        <f>AM9&amp;AO9</f>
        <v>No error</v>
      </c>
    </row>
    <row r="10" spans="1:42" ht="30" customHeight="1" x14ac:dyDescent="0.25">
      <c r="A10" s="299"/>
      <c r="B10" s="282"/>
      <c r="C10" s="280"/>
      <c r="D10" s="23"/>
      <c r="E10" s="300"/>
      <c r="F10" s="301"/>
      <c r="G10" s="301"/>
      <c r="H10" s="301"/>
      <c r="I10" s="284"/>
      <c r="J10" s="24"/>
      <c r="K10" s="301"/>
      <c r="L10" s="23"/>
      <c r="M10" s="288"/>
      <c r="N10" s="301"/>
      <c r="O10" s="23"/>
      <c r="P10" s="288"/>
      <c r="Q10" s="284"/>
      <c r="R10" s="23"/>
      <c r="S10" s="288"/>
      <c r="T10" s="284"/>
      <c r="U10" s="23"/>
      <c r="V10" s="288"/>
      <c r="W10" s="284"/>
      <c r="X10" s="23"/>
      <c r="Y10" s="288"/>
      <c r="Z10" s="284"/>
      <c r="AA10" s="23"/>
      <c r="AB10" s="288"/>
      <c r="AC10" s="284"/>
      <c r="AD10" s="23"/>
      <c r="AE10" s="288"/>
      <c r="AF10" s="284"/>
      <c r="AG10" s="289"/>
      <c r="AH10" s="42"/>
      <c r="AI10" s="42"/>
      <c r="AJ10" s="291"/>
      <c r="AK10" s="292"/>
      <c r="AL10" s="172"/>
      <c r="AM10" s="293"/>
      <c r="AN10" s="276"/>
      <c r="AO10" s="276"/>
      <c r="AP10" s="276"/>
    </row>
    <row r="11" spans="1:42" ht="30" customHeight="1" x14ac:dyDescent="0.25">
      <c r="A11" s="299">
        <v>3</v>
      </c>
      <c r="B11" s="277"/>
      <c r="C11" s="296"/>
      <c r="D11" s="21"/>
      <c r="E11" s="302" t="str">
        <f t="shared" ref="E11" si="8">IFERROR(D11/D12,"")</f>
        <v/>
      </c>
      <c r="F11" s="303"/>
      <c r="G11" s="303"/>
      <c r="H11" s="303"/>
      <c r="I11" s="285"/>
      <c r="J11" s="22"/>
      <c r="K11" s="303"/>
      <c r="L11" s="21"/>
      <c r="M11" s="294" t="str">
        <f t="shared" ref="M11" si="9">IFERROR(L11/L12,"")</f>
        <v/>
      </c>
      <c r="N11" s="303"/>
      <c r="O11" s="21"/>
      <c r="P11" s="294" t="str">
        <f t="shared" ref="P11" si="10">IFERROR(O11/O12,"")</f>
        <v/>
      </c>
      <c r="Q11" s="285"/>
      <c r="R11" s="21"/>
      <c r="S11" s="294" t="str">
        <f t="shared" ref="S11" si="11">IFERROR(R11/R12,"")</f>
        <v/>
      </c>
      <c r="T11" s="285"/>
      <c r="U11" s="21"/>
      <c r="V11" s="294" t="str">
        <f t="shared" ref="V11" si="12">IFERROR(U11/U12,"")</f>
        <v/>
      </c>
      <c r="W11" s="285"/>
      <c r="X11" s="21"/>
      <c r="Y11" s="294" t="str">
        <f t="shared" ref="Y11" si="13">IFERROR(X11/X12,"")</f>
        <v/>
      </c>
      <c r="Z11" s="285"/>
      <c r="AA11" s="21"/>
      <c r="AB11" s="294" t="str">
        <f t="shared" ref="AB11" si="14">IFERROR(AA11/AA12,"")</f>
        <v/>
      </c>
      <c r="AC11" s="285"/>
      <c r="AD11" s="21"/>
      <c r="AE11" s="294" t="str">
        <f t="shared" ref="AE11" si="15">IFERROR(AD11/AD12,"")</f>
        <v/>
      </c>
      <c r="AF11" s="285"/>
      <c r="AG11" s="296"/>
      <c r="AH11" s="39"/>
      <c r="AI11" s="39"/>
      <c r="AJ11" s="297" t="str">
        <f>AP11</f>
        <v>No error</v>
      </c>
      <c r="AK11" s="292" t="str">
        <f>IF(C11="","",IFERROR(INDEX('Reference data'!O:O,MATCH('Indicators - Section B'!C11,'Reference data'!K:K,0)),"Not correct"))</f>
        <v/>
      </c>
      <c r="AL11" s="172"/>
      <c r="AM11" s="293" t="str">
        <f>IF(AK11="Not Correct",Translations!A$47,Translations!A$48)</f>
        <v>No error</v>
      </c>
      <c r="AN11" s="276" t="str">
        <f>IF(C11="","",IFERROR(INDEX('Reference data'!J:J,MATCH('Indicators - Section B'!C11,'Reference data'!K:K,0)),""))</f>
        <v/>
      </c>
      <c r="AO11" s="276" t="str">
        <f>IF(C11="","",IF(AND(B11=AN11),"",Translations!$A$49))</f>
        <v/>
      </c>
      <c r="AP11" s="276" t="str">
        <f>AM11&amp;AO11</f>
        <v>No error</v>
      </c>
    </row>
    <row r="12" spans="1:42" ht="30" customHeight="1" x14ac:dyDescent="0.25">
      <c r="A12" s="299"/>
      <c r="B12" s="278"/>
      <c r="C12" s="296"/>
      <c r="D12" s="21"/>
      <c r="E12" s="302"/>
      <c r="F12" s="303"/>
      <c r="G12" s="303"/>
      <c r="H12" s="303"/>
      <c r="I12" s="286"/>
      <c r="J12" s="22"/>
      <c r="K12" s="303"/>
      <c r="L12" s="21"/>
      <c r="M12" s="295"/>
      <c r="N12" s="303"/>
      <c r="O12" s="21"/>
      <c r="P12" s="295"/>
      <c r="Q12" s="286"/>
      <c r="R12" s="21"/>
      <c r="S12" s="295"/>
      <c r="T12" s="286"/>
      <c r="U12" s="21"/>
      <c r="V12" s="295"/>
      <c r="W12" s="286"/>
      <c r="X12" s="21"/>
      <c r="Y12" s="295"/>
      <c r="Z12" s="286"/>
      <c r="AA12" s="21"/>
      <c r="AB12" s="295"/>
      <c r="AC12" s="286"/>
      <c r="AD12" s="21"/>
      <c r="AE12" s="295"/>
      <c r="AF12" s="286"/>
      <c r="AG12" s="296"/>
      <c r="AH12" s="40"/>
      <c r="AI12" s="40"/>
      <c r="AJ12" s="298"/>
      <c r="AK12" s="292"/>
      <c r="AL12" s="172"/>
      <c r="AM12" s="293"/>
      <c r="AN12" s="276"/>
      <c r="AO12" s="276"/>
      <c r="AP12" s="276"/>
    </row>
    <row r="13" spans="1:42" ht="30" customHeight="1" x14ac:dyDescent="0.25">
      <c r="A13" s="299">
        <v>4</v>
      </c>
      <c r="B13" s="279"/>
      <c r="C13" s="279"/>
      <c r="D13" s="23"/>
      <c r="E13" s="300" t="str">
        <f t="shared" ref="E13" si="16">IFERROR(D13/D14,"")</f>
        <v/>
      </c>
      <c r="F13" s="301"/>
      <c r="G13" s="301"/>
      <c r="H13" s="301"/>
      <c r="I13" s="283"/>
      <c r="J13" s="24"/>
      <c r="K13" s="301"/>
      <c r="L13" s="23"/>
      <c r="M13" s="287" t="str">
        <f t="shared" ref="M13" si="17">IFERROR(L13/L14,"")</f>
        <v/>
      </c>
      <c r="N13" s="301"/>
      <c r="O13" s="23"/>
      <c r="P13" s="287" t="str">
        <f t="shared" ref="P13" si="18">IFERROR(O13/O14,"")</f>
        <v/>
      </c>
      <c r="Q13" s="283"/>
      <c r="R13" s="23"/>
      <c r="S13" s="287" t="str">
        <f t="shared" ref="S13" si="19">IFERROR(R13/R14,"")</f>
        <v/>
      </c>
      <c r="T13" s="283"/>
      <c r="U13" s="23"/>
      <c r="V13" s="287" t="str">
        <f t="shared" ref="V13" si="20">IFERROR(U13/U14,"")</f>
        <v/>
      </c>
      <c r="W13" s="283"/>
      <c r="X13" s="23"/>
      <c r="Y13" s="287" t="str">
        <f t="shared" ref="Y13" si="21">IFERROR(X13/X14,"")</f>
        <v/>
      </c>
      <c r="Z13" s="283"/>
      <c r="AA13" s="23"/>
      <c r="AB13" s="287" t="str">
        <f t="shared" ref="AB13" si="22">IFERROR(AA13/AA14,"")</f>
        <v/>
      </c>
      <c r="AC13" s="283"/>
      <c r="AD13" s="23"/>
      <c r="AE13" s="287" t="str">
        <f t="shared" ref="AE13" si="23">IFERROR(AD13/AD14,"")</f>
        <v/>
      </c>
      <c r="AF13" s="283"/>
      <c r="AG13" s="289"/>
      <c r="AH13" s="41"/>
      <c r="AI13" s="41"/>
      <c r="AJ13" s="290" t="str">
        <f>AP13</f>
        <v>No error</v>
      </c>
      <c r="AK13" s="292" t="str">
        <f>IF(C13="","",IFERROR(INDEX('Reference data'!O:O,MATCH('Indicators - Section B'!C13,'Reference data'!K:K,0)),"Not correct"))</f>
        <v/>
      </c>
      <c r="AL13" s="172"/>
      <c r="AM13" s="293" t="str">
        <f>IF(AK13="Not Correct",Translations!A$47,Translations!A$48)</f>
        <v>No error</v>
      </c>
      <c r="AN13" s="276" t="str">
        <f>IF(C13="","",IFERROR(INDEX('Reference data'!J:J,MATCH('Indicators - Section B'!C13,'Reference data'!K:K,0)),""))</f>
        <v/>
      </c>
      <c r="AO13" s="276" t="str">
        <f>IF(C13="","",IF(AND(B13=AN13),"",Translations!$A$49))</f>
        <v/>
      </c>
      <c r="AP13" s="276" t="str">
        <f>AM13&amp;AO13</f>
        <v>No error</v>
      </c>
    </row>
    <row r="14" spans="1:42" ht="30" customHeight="1" x14ac:dyDescent="0.25">
      <c r="A14" s="299"/>
      <c r="B14" s="280"/>
      <c r="C14" s="280"/>
      <c r="D14" s="23"/>
      <c r="E14" s="300"/>
      <c r="F14" s="301"/>
      <c r="G14" s="301"/>
      <c r="H14" s="301"/>
      <c r="I14" s="284"/>
      <c r="J14" s="24"/>
      <c r="K14" s="301"/>
      <c r="L14" s="23"/>
      <c r="M14" s="288"/>
      <c r="N14" s="301"/>
      <c r="O14" s="23"/>
      <c r="P14" s="288"/>
      <c r="Q14" s="284"/>
      <c r="R14" s="23"/>
      <c r="S14" s="288"/>
      <c r="T14" s="284"/>
      <c r="U14" s="23"/>
      <c r="V14" s="288"/>
      <c r="W14" s="284"/>
      <c r="X14" s="23"/>
      <c r="Y14" s="288"/>
      <c r="Z14" s="284"/>
      <c r="AA14" s="23"/>
      <c r="AB14" s="288"/>
      <c r="AC14" s="284"/>
      <c r="AD14" s="23"/>
      <c r="AE14" s="288"/>
      <c r="AF14" s="284"/>
      <c r="AG14" s="289"/>
      <c r="AH14" s="42"/>
      <c r="AI14" s="42"/>
      <c r="AJ14" s="291"/>
      <c r="AK14" s="292"/>
      <c r="AL14" s="172"/>
      <c r="AM14" s="293"/>
      <c r="AN14" s="276"/>
      <c r="AO14" s="276"/>
      <c r="AP14" s="276"/>
    </row>
    <row r="15" spans="1:42" ht="30" customHeight="1" x14ac:dyDescent="0.25">
      <c r="A15" s="299">
        <v>5</v>
      </c>
      <c r="B15" s="277"/>
      <c r="C15" s="277"/>
      <c r="D15" s="21"/>
      <c r="E15" s="302" t="str">
        <f t="shared" ref="E15" si="24">IFERROR(D15/D16,"")</f>
        <v/>
      </c>
      <c r="F15" s="303"/>
      <c r="G15" s="303"/>
      <c r="H15" s="303"/>
      <c r="I15" s="285"/>
      <c r="J15" s="22"/>
      <c r="K15" s="303"/>
      <c r="L15" s="21"/>
      <c r="M15" s="294" t="str">
        <f t="shared" ref="M15" si="25">IFERROR(L15/L16,"")</f>
        <v/>
      </c>
      <c r="N15" s="303"/>
      <c r="O15" s="21"/>
      <c r="P15" s="294" t="str">
        <f t="shared" ref="P15" si="26">IFERROR(O15/O16,"")</f>
        <v/>
      </c>
      <c r="Q15" s="285"/>
      <c r="R15" s="21"/>
      <c r="S15" s="294" t="str">
        <f t="shared" ref="S15" si="27">IFERROR(R15/R16,"")</f>
        <v/>
      </c>
      <c r="T15" s="285"/>
      <c r="U15" s="21"/>
      <c r="V15" s="294" t="str">
        <f t="shared" ref="V15" si="28">IFERROR(U15/U16,"")</f>
        <v/>
      </c>
      <c r="W15" s="285"/>
      <c r="X15" s="21"/>
      <c r="Y15" s="294" t="str">
        <f t="shared" ref="Y15" si="29">IFERROR(X15/X16,"")</f>
        <v/>
      </c>
      <c r="Z15" s="285"/>
      <c r="AA15" s="21"/>
      <c r="AB15" s="294" t="str">
        <f t="shared" ref="AB15" si="30">IFERROR(AA15/AA16,"")</f>
        <v/>
      </c>
      <c r="AC15" s="285"/>
      <c r="AD15" s="21"/>
      <c r="AE15" s="294" t="str">
        <f t="shared" ref="AE15" si="31">IFERROR(AD15/AD16,"")</f>
        <v/>
      </c>
      <c r="AF15" s="285"/>
      <c r="AG15" s="296"/>
      <c r="AH15" s="39"/>
      <c r="AI15" s="39"/>
      <c r="AJ15" s="297" t="str">
        <f>AP15</f>
        <v>No error</v>
      </c>
      <c r="AK15" s="292" t="str">
        <f>IF(C15="","",IFERROR(INDEX('Reference data'!O:O,MATCH('Indicators - Section B'!C15,'Reference data'!K:K,0)),"Not correct"))</f>
        <v/>
      </c>
      <c r="AM15" s="293" t="str">
        <f>IF(AK15="Not Correct",Translations!A$47,Translations!A$48)</f>
        <v>No error</v>
      </c>
      <c r="AN15" s="276" t="str">
        <f>IF(C15="","",IFERROR(INDEX('Reference data'!J:J,MATCH('Indicators - Section B'!C15,'Reference data'!K:K,0)),""))</f>
        <v/>
      </c>
      <c r="AO15" s="276" t="str">
        <f>IF(C15="","",IF(AND(B15=AN15),"",Translations!$A$49))</f>
        <v/>
      </c>
      <c r="AP15" s="276" t="str">
        <f>AM15&amp;AO15</f>
        <v>No error</v>
      </c>
    </row>
    <row r="16" spans="1:42" ht="30" customHeight="1" x14ac:dyDescent="0.25">
      <c r="A16" s="299"/>
      <c r="B16" s="278"/>
      <c r="C16" s="278"/>
      <c r="D16" s="21"/>
      <c r="E16" s="302"/>
      <c r="F16" s="303"/>
      <c r="G16" s="303"/>
      <c r="H16" s="303"/>
      <c r="I16" s="286"/>
      <c r="J16" s="22"/>
      <c r="K16" s="303"/>
      <c r="L16" s="21"/>
      <c r="M16" s="295"/>
      <c r="N16" s="303"/>
      <c r="O16" s="21"/>
      <c r="P16" s="295"/>
      <c r="Q16" s="286"/>
      <c r="R16" s="21"/>
      <c r="S16" s="295"/>
      <c r="T16" s="286"/>
      <c r="U16" s="21"/>
      <c r="V16" s="295"/>
      <c r="W16" s="286"/>
      <c r="X16" s="21"/>
      <c r="Y16" s="295"/>
      <c r="Z16" s="286"/>
      <c r="AA16" s="21"/>
      <c r="AB16" s="295"/>
      <c r="AC16" s="286"/>
      <c r="AD16" s="21"/>
      <c r="AE16" s="295"/>
      <c r="AF16" s="286"/>
      <c r="AG16" s="296"/>
      <c r="AH16" s="40"/>
      <c r="AI16" s="40"/>
      <c r="AJ16" s="298"/>
      <c r="AK16" s="292"/>
      <c r="AM16" s="293"/>
      <c r="AN16" s="276"/>
      <c r="AO16" s="276"/>
      <c r="AP16" s="276"/>
    </row>
    <row r="17" spans="1:42" ht="30" customHeight="1" x14ac:dyDescent="0.25">
      <c r="A17" s="299">
        <v>6</v>
      </c>
      <c r="B17" s="279"/>
      <c r="C17" s="279"/>
      <c r="D17" s="23"/>
      <c r="E17" s="300" t="str">
        <f t="shared" ref="E17" si="32">IFERROR(D17/D18,"")</f>
        <v/>
      </c>
      <c r="F17" s="301"/>
      <c r="G17" s="301"/>
      <c r="H17" s="301"/>
      <c r="I17" s="283"/>
      <c r="J17" s="24"/>
      <c r="K17" s="301"/>
      <c r="L17" s="23"/>
      <c r="M17" s="287" t="str">
        <f t="shared" ref="M17" si="33">IFERROR(L17/L18,"")</f>
        <v/>
      </c>
      <c r="N17" s="301"/>
      <c r="O17" s="23"/>
      <c r="P17" s="287" t="str">
        <f t="shared" ref="P17" si="34">IFERROR(O17/O18,"")</f>
        <v/>
      </c>
      <c r="Q17" s="283"/>
      <c r="R17" s="23"/>
      <c r="S17" s="287" t="str">
        <f t="shared" ref="S17" si="35">IFERROR(R17/R18,"")</f>
        <v/>
      </c>
      <c r="T17" s="283"/>
      <c r="U17" s="23"/>
      <c r="V17" s="287" t="str">
        <f t="shared" ref="V17" si="36">IFERROR(U17/U18,"")</f>
        <v/>
      </c>
      <c r="W17" s="283"/>
      <c r="X17" s="23"/>
      <c r="Y17" s="287" t="str">
        <f t="shared" ref="Y17" si="37">IFERROR(X17/X18,"")</f>
        <v/>
      </c>
      <c r="Z17" s="283"/>
      <c r="AA17" s="23"/>
      <c r="AB17" s="287" t="str">
        <f t="shared" ref="AB17" si="38">IFERROR(AA17/AA18,"")</f>
        <v/>
      </c>
      <c r="AC17" s="283"/>
      <c r="AD17" s="23"/>
      <c r="AE17" s="287" t="str">
        <f t="shared" ref="AE17" si="39">IFERROR(AD17/AD18,"")</f>
        <v/>
      </c>
      <c r="AF17" s="283"/>
      <c r="AG17" s="289"/>
      <c r="AH17" s="41"/>
      <c r="AI17" s="41"/>
      <c r="AJ17" s="290" t="str">
        <f>AP17</f>
        <v>No error</v>
      </c>
      <c r="AK17" s="292" t="str">
        <f>IF(C17="","",IFERROR(INDEX('Reference data'!O:O,MATCH('Indicators - Section B'!C17,'Reference data'!K:K,0)),"Not correct"))</f>
        <v/>
      </c>
      <c r="AM17" s="293" t="str">
        <f>IF(AK17="Not Correct",Translations!A$47,Translations!A$48)</f>
        <v>No error</v>
      </c>
      <c r="AN17" s="276" t="str">
        <f>IF(C17="","",IFERROR(INDEX('Reference data'!J:J,MATCH('Indicators - Section B'!C17,'Reference data'!K:K,0)),""))</f>
        <v/>
      </c>
      <c r="AO17" s="276" t="str">
        <f>IF(C17="","",IF(AND(B17=AN17),"",Translations!$A$49))</f>
        <v/>
      </c>
      <c r="AP17" s="276" t="str">
        <f>AM17&amp;AO17</f>
        <v>No error</v>
      </c>
    </row>
    <row r="18" spans="1:42" ht="30" customHeight="1" x14ac:dyDescent="0.25">
      <c r="A18" s="299"/>
      <c r="B18" s="280"/>
      <c r="C18" s="280"/>
      <c r="D18" s="23"/>
      <c r="E18" s="300"/>
      <c r="F18" s="301"/>
      <c r="G18" s="301"/>
      <c r="H18" s="301"/>
      <c r="I18" s="284"/>
      <c r="J18" s="24"/>
      <c r="K18" s="301"/>
      <c r="L18" s="23"/>
      <c r="M18" s="288"/>
      <c r="N18" s="301"/>
      <c r="O18" s="23"/>
      <c r="P18" s="288"/>
      <c r="Q18" s="284"/>
      <c r="R18" s="23"/>
      <c r="S18" s="288"/>
      <c r="T18" s="284"/>
      <c r="U18" s="23"/>
      <c r="V18" s="288"/>
      <c r="W18" s="284"/>
      <c r="X18" s="23"/>
      <c r="Y18" s="288"/>
      <c r="Z18" s="284"/>
      <c r="AA18" s="23"/>
      <c r="AB18" s="288"/>
      <c r="AC18" s="284"/>
      <c r="AD18" s="23"/>
      <c r="AE18" s="288"/>
      <c r="AF18" s="284"/>
      <c r="AG18" s="289"/>
      <c r="AH18" s="42"/>
      <c r="AI18" s="42"/>
      <c r="AJ18" s="291"/>
      <c r="AK18" s="292"/>
      <c r="AM18" s="293"/>
      <c r="AN18" s="276"/>
      <c r="AO18" s="276"/>
      <c r="AP18" s="276"/>
    </row>
    <row r="19" spans="1:42" ht="30" customHeight="1" x14ac:dyDescent="0.25">
      <c r="A19" s="299">
        <v>7</v>
      </c>
      <c r="B19" s="277"/>
      <c r="C19" s="277"/>
      <c r="D19" s="21"/>
      <c r="E19" s="302" t="str">
        <f t="shared" ref="E19" si="40">IFERROR(D19/D20,"")</f>
        <v/>
      </c>
      <c r="F19" s="303"/>
      <c r="G19" s="303"/>
      <c r="H19" s="303"/>
      <c r="I19" s="285"/>
      <c r="J19" s="22"/>
      <c r="K19" s="303"/>
      <c r="L19" s="21"/>
      <c r="M19" s="294" t="str">
        <f t="shared" ref="M19" si="41">IFERROR(L19/L20,"")</f>
        <v/>
      </c>
      <c r="N19" s="303"/>
      <c r="O19" s="21"/>
      <c r="P19" s="294" t="str">
        <f t="shared" ref="P19" si="42">IFERROR(O19/O20,"")</f>
        <v/>
      </c>
      <c r="Q19" s="285"/>
      <c r="R19" s="21"/>
      <c r="S19" s="294" t="str">
        <f t="shared" ref="S19" si="43">IFERROR(R19/R20,"")</f>
        <v/>
      </c>
      <c r="T19" s="285"/>
      <c r="U19" s="21"/>
      <c r="V19" s="294" t="str">
        <f t="shared" ref="V19" si="44">IFERROR(U19/U20,"")</f>
        <v/>
      </c>
      <c r="W19" s="285"/>
      <c r="X19" s="21"/>
      <c r="Y19" s="294" t="str">
        <f t="shared" ref="Y19" si="45">IFERROR(X19/X20,"")</f>
        <v/>
      </c>
      <c r="Z19" s="285"/>
      <c r="AA19" s="21"/>
      <c r="AB19" s="294" t="str">
        <f t="shared" ref="AB19" si="46">IFERROR(AA19/AA20,"")</f>
        <v/>
      </c>
      <c r="AC19" s="285"/>
      <c r="AD19" s="21"/>
      <c r="AE19" s="294" t="str">
        <f t="shared" ref="AE19" si="47">IFERROR(AD19/AD20,"")</f>
        <v/>
      </c>
      <c r="AF19" s="285"/>
      <c r="AG19" s="296"/>
      <c r="AH19" s="39"/>
      <c r="AI19" s="39"/>
      <c r="AJ19" s="297" t="str">
        <f>AP19</f>
        <v>No error</v>
      </c>
      <c r="AK19" s="292" t="str">
        <f>IF(C19="","",IFERROR(INDEX('Reference data'!O:O,MATCH('Indicators - Section B'!C19,'Reference data'!K:K,0)),"Not correct"))</f>
        <v/>
      </c>
      <c r="AM19" s="293" t="str">
        <f>IF(AK19="Not Correct",Translations!A$47,Translations!A$48)</f>
        <v>No error</v>
      </c>
      <c r="AN19" s="276" t="str">
        <f>IF(C19="","",IFERROR(INDEX('Reference data'!J:J,MATCH('Indicators - Section B'!C19,'Reference data'!K:K,0)),""))</f>
        <v/>
      </c>
      <c r="AO19" s="276" t="str">
        <f>IF(C19="","",IF(AND(B19=AN19),"",Translations!$A$49))</f>
        <v/>
      </c>
      <c r="AP19" s="276" t="str">
        <f>AM19&amp;AO19</f>
        <v>No error</v>
      </c>
    </row>
    <row r="20" spans="1:42" ht="30" customHeight="1" x14ac:dyDescent="0.25">
      <c r="A20" s="299"/>
      <c r="B20" s="278"/>
      <c r="C20" s="278"/>
      <c r="D20" s="21"/>
      <c r="E20" s="302"/>
      <c r="F20" s="303"/>
      <c r="G20" s="303"/>
      <c r="H20" s="303"/>
      <c r="I20" s="286"/>
      <c r="J20" s="22"/>
      <c r="K20" s="303"/>
      <c r="L20" s="21"/>
      <c r="M20" s="295"/>
      <c r="N20" s="303"/>
      <c r="O20" s="21"/>
      <c r="P20" s="295"/>
      <c r="Q20" s="286"/>
      <c r="R20" s="21"/>
      <c r="S20" s="295"/>
      <c r="T20" s="286"/>
      <c r="U20" s="21"/>
      <c r="V20" s="295"/>
      <c r="W20" s="286"/>
      <c r="X20" s="21"/>
      <c r="Y20" s="295"/>
      <c r="Z20" s="286"/>
      <c r="AA20" s="21"/>
      <c r="AB20" s="295"/>
      <c r="AC20" s="286"/>
      <c r="AD20" s="21"/>
      <c r="AE20" s="295"/>
      <c r="AF20" s="286"/>
      <c r="AG20" s="296"/>
      <c r="AH20" s="40"/>
      <c r="AI20" s="40"/>
      <c r="AJ20" s="298"/>
      <c r="AK20" s="292"/>
      <c r="AM20" s="293"/>
      <c r="AN20" s="276"/>
      <c r="AO20" s="276"/>
      <c r="AP20" s="276"/>
    </row>
    <row r="21" spans="1:42" ht="30" customHeight="1" x14ac:dyDescent="0.25">
      <c r="A21" s="299">
        <v>8</v>
      </c>
      <c r="B21" s="279"/>
      <c r="C21" s="279"/>
      <c r="D21" s="23"/>
      <c r="E21" s="300" t="str">
        <f t="shared" ref="E21" si="48">IFERROR(D21/D22,"")</f>
        <v/>
      </c>
      <c r="F21" s="301"/>
      <c r="G21" s="301"/>
      <c r="H21" s="301"/>
      <c r="I21" s="283"/>
      <c r="J21" s="24"/>
      <c r="K21" s="301"/>
      <c r="L21" s="23"/>
      <c r="M21" s="287" t="str">
        <f t="shared" ref="M21" si="49">IFERROR(L21/L22,"")</f>
        <v/>
      </c>
      <c r="N21" s="301"/>
      <c r="O21" s="23"/>
      <c r="P21" s="287" t="str">
        <f t="shared" ref="P21" si="50">IFERROR(O21/O22,"")</f>
        <v/>
      </c>
      <c r="Q21" s="283"/>
      <c r="R21" s="23"/>
      <c r="S21" s="287" t="str">
        <f t="shared" ref="S21" si="51">IFERROR(R21/R22,"")</f>
        <v/>
      </c>
      <c r="T21" s="283"/>
      <c r="U21" s="23"/>
      <c r="V21" s="287" t="str">
        <f t="shared" ref="V21" si="52">IFERROR(U21/U22,"")</f>
        <v/>
      </c>
      <c r="W21" s="283"/>
      <c r="X21" s="23"/>
      <c r="Y21" s="287" t="str">
        <f t="shared" ref="Y21" si="53">IFERROR(X21/X22,"")</f>
        <v/>
      </c>
      <c r="Z21" s="283"/>
      <c r="AA21" s="23"/>
      <c r="AB21" s="287" t="str">
        <f t="shared" ref="AB21" si="54">IFERROR(AA21/AA22,"")</f>
        <v/>
      </c>
      <c r="AC21" s="283"/>
      <c r="AD21" s="23"/>
      <c r="AE21" s="287" t="str">
        <f t="shared" ref="AE21" si="55">IFERROR(AD21/AD22,"")</f>
        <v/>
      </c>
      <c r="AF21" s="283"/>
      <c r="AG21" s="289"/>
      <c r="AH21" s="41"/>
      <c r="AI21" s="41"/>
      <c r="AJ21" s="290" t="str">
        <f>AP21</f>
        <v>No error</v>
      </c>
      <c r="AK21" s="292" t="str">
        <f>IF(C21="","",IFERROR(INDEX('Reference data'!O:O,MATCH('Indicators - Section B'!C21,'Reference data'!K:K,0)),"Not correct"))</f>
        <v/>
      </c>
      <c r="AM21" s="293" t="str">
        <f>IF(AK21="Not Correct",Translations!A$47,Translations!A$48)</f>
        <v>No error</v>
      </c>
      <c r="AN21" s="276" t="str">
        <f>IF(C21="","",IFERROR(INDEX('Reference data'!J:J,MATCH('Indicators - Section B'!C21,'Reference data'!K:K,0)),""))</f>
        <v/>
      </c>
      <c r="AO21" s="276" t="str">
        <f>IF(C21="","",IF(AND(B21=AN21),"",Translations!$A$49))</f>
        <v/>
      </c>
      <c r="AP21" s="276" t="str">
        <f>AM21&amp;AO21</f>
        <v>No error</v>
      </c>
    </row>
    <row r="22" spans="1:42" ht="30" customHeight="1" x14ac:dyDescent="0.25">
      <c r="A22" s="299"/>
      <c r="B22" s="280"/>
      <c r="C22" s="280"/>
      <c r="D22" s="23"/>
      <c r="E22" s="300"/>
      <c r="F22" s="301"/>
      <c r="G22" s="301"/>
      <c r="H22" s="301"/>
      <c r="I22" s="284"/>
      <c r="J22" s="24"/>
      <c r="K22" s="301"/>
      <c r="L22" s="23"/>
      <c r="M22" s="288"/>
      <c r="N22" s="301"/>
      <c r="O22" s="23"/>
      <c r="P22" s="288"/>
      <c r="Q22" s="284"/>
      <c r="R22" s="23"/>
      <c r="S22" s="288"/>
      <c r="T22" s="284"/>
      <c r="U22" s="23"/>
      <c r="V22" s="288"/>
      <c r="W22" s="284"/>
      <c r="X22" s="23"/>
      <c r="Y22" s="288"/>
      <c r="Z22" s="284"/>
      <c r="AA22" s="23"/>
      <c r="AB22" s="288"/>
      <c r="AC22" s="284"/>
      <c r="AD22" s="23"/>
      <c r="AE22" s="288"/>
      <c r="AF22" s="284"/>
      <c r="AG22" s="289"/>
      <c r="AH22" s="42"/>
      <c r="AI22" s="42"/>
      <c r="AJ22" s="291"/>
      <c r="AK22" s="292"/>
      <c r="AM22" s="293"/>
      <c r="AN22" s="276"/>
      <c r="AO22" s="276"/>
      <c r="AP22" s="276"/>
    </row>
    <row r="23" spans="1:42" ht="30" customHeight="1" x14ac:dyDescent="0.25">
      <c r="A23" s="299">
        <v>9</v>
      </c>
      <c r="B23" s="277"/>
      <c r="C23" s="277"/>
      <c r="D23" s="21"/>
      <c r="E23" s="302" t="str">
        <f t="shared" ref="E23" si="56">IFERROR(D23/D24,"")</f>
        <v/>
      </c>
      <c r="F23" s="303"/>
      <c r="G23" s="303"/>
      <c r="H23" s="303"/>
      <c r="I23" s="285"/>
      <c r="J23" s="22"/>
      <c r="K23" s="303"/>
      <c r="L23" s="21"/>
      <c r="M23" s="294" t="str">
        <f t="shared" ref="M23" si="57">IFERROR(L23/L24,"")</f>
        <v/>
      </c>
      <c r="N23" s="303"/>
      <c r="O23" s="21"/>
      <c r="P23" s="294" t="str">
        <f t="shared" ref="P23" si="58">IFERROR(O23/O24,"")</f>
        <v/>
      </c>
      <c r="Q23" s="285"/>
      <c r="R23" s="21"/>
      <c r="S23" s="294" t="str">
        <f t="shared" ref="S23" si="59">IFERROR(R23/R24,"")</f>
        <v/>
      </c>
      <c r="T23" s="285"/>
      <c r="U23" s="21"/>
      <c r="V23" s="294" t="str">
        <f t="shared" ref="V23" si="60">IFERROR(U23/U24,"")</f>
        <v/>
      </c>
      <c r="W23" s="285"/>
      <c r="X23" s="21"/>
      <c r="Y23" s="294" t="str">
        <f t="shared" ref="Y23" si="61">IFERROR(X23/X24,"")</f>
        <v/>
      </c>
      <c r="Z23" s="285"/>
      <c r="AA23" s="21"/>
      <c r="AB23" s="294" t="str">
        <f t="shared" ref="AB23" si="62">IFERROR(AA23/AA24,"")</f>
        <v/>
      </c>
      <c r="AC23" s="285"/>
      <c r="AD23" s="21"/>
      <c r="AE23" s="294" t="str">
        <f t="shared" ref="AE23" si="63">IFERROR(AD23/AD24,"")</f>
        <v/>
      </c>
      <c r="AF23" s="285"/>
      <c r="AG23" s="296"/>
      <c r="AH23" s="39"/>
      <c r="AI23" s="39"/>
      <c r="AJ23" s="297" t="str">
        <f>AP23</f>
        <v>No error</v>
      </c>
      <c r="AK23" s="292" t="str">
        <f>IF(C23="","",IFERROR(INDEX('Reference data'!O:O,MATCH('Indicators - Section B'!C23,'Reference data'!K:K,0)),"Not correct"))</f>
        <v/>
      </c>
      <c r="AM23" s="293" t="str">
        <f>IF(AK23="Not Correct",Translations!A$47,Translations!A$48)</f>
        <v>No error</v>
      </c>
      <c r="AN23" s="276" t="str">
        <f>IF(C23="","",IFERROR(INDEX('Reference data'!J:J,MATCH('Indicators - Section B'!C23,'Reference data'!K:K,0)),""))</f>
        <v/>
      </c>
      <c r="AO23" s="276" t="str">
        <f>IF(C23="","",IF(AND(B23=AN23),"",Translations!$A$49))</f>
        <v/>
      </c>
      <c r="AP23" s="276" t="str">
        <f>AM23&amp;AO23</f>
        <v>No error</v>
      </c>
    </row>
    <row r="24" spans="1:42" ht="30" customHeight="1" x14ac:dyDescent="0.25">
      <c r="A24" s="299"/>
      <c r="B24" s="278"/>
      <c r="C24" s="278"/>
      <c r="D24" s="21"/>
      <c r="E24" s="302"/>
      <c r="F24" s="303"/>
      <c r="G24" s="303"/>
      <c r="H24" s="303"/>
      <c r="I24" s="286"/>
      <c r="J24" s="22"/>
      <c r="K24" s="303"/>
      <c r="L24" s="21"/>
      <c r="M24" s="295"/>
      <c r="N24" s="303"/>
      <c r="O24" s="21"/>
      <c r="P24" s="295"/>
      <c r="Q24" s="286"/>
      <c r="R24" s="21"/>
      <c r="S24" s="295"/>
      <c r="T24" s="286"/>
      <c r="U24" s="21"/>
      <c r="V24" s="295"/>
      <c r="W24" s="286"/>
      <c r="X24" s="21"/>
      <c r="Y24" s="295"/>
      <c r="Z24" s="286"/>
      <c r="AA24" s="21"/>
      <c r="AB24" s="295"/>
      <c r="AC24" s="286"/>
      <c r="AD24" s="21"/>
      <c r="AE24" s="295"/>
      <c r="AF24" s="286"/>
      <c r="AG24" s="296"/>
      <c r="AH24" s="40"/>
      <c r="AI24" s="40"/>
      <c r="AJ24" s="298"/>
      <c r="AK24" s="292"/>
      <c r="AM24" s="293"/>
      <c r="AN24" s="276"/>
      <c r="AO24" s="276"/>
      <c r="AP24" s="276"/>
    </row>
    <row r="25" spans="1:42" ht="30" customHeight="1" x14ac:dyDescent="0.25">
      <c r="A25" s="299">
        <v>10</v>
      </c>
      <c r="B25" s="279"/>
      <c r="C25" s="279"/>
      <c r="D25" s="23"/>
      <c r="E25" s="300" t="str">
        <f t="shared" ref="E25" si="64">IFERROR(D25/D26,"")</f>
        <v/>
      </c>
      <c r="F25" s="301"/>
      <c r="G25" s="301"/>
      <c r="H25" s="301"/>
      <c r="I25" s="283"/>
      <c r="J25" s="24"/>
      <c r="K25" s="301"/>
      <c r="L25" s="23"/>
      <c r="M25" s="287" t="str">
        <f t="shared" ref="M25" si="65">IFERROR(L25/L26,"")</f>
        <v/>
      </c>
      <c r="N25" s="301"/>
      <c r="O25" s="23"/>
      <c r="P25" s="287" t="str">
        <f t="shared" ref="P25" si="66">IFERROR(O25/O26,"")</f>
        <v/>
      </c>
      <c r="Q25" s="283"/>
      <c r="R25" s="23"/>
      <c r="S25" s="287" t="str">
        <f t="shared" ref="S25" si="67">IFERROR(R25/R26,"")</f>
        <v/>
      </c>
      <c r="T25" s="283"/>
      <c r="U25" s="23"/>
      <c r="V25" s="287" t="str">
        <f t="shared" ref="V25" si="68">IFERROR(U25/U26,"")</f>
        <v/>
      </c>
      <c r="W25" s="283"/>
      <c r="X25" s="23"/>
      <c r="Y25" s="287" t="str">
        <f t="shared" ref="Y25" si="69">IFERROR(X25/X26,"")</f>
        <v/>
      </c>
      <c r="Z25" s="283"/>
      <c r="AA25" s="23"/>
      <c r="AB25" s="287" t="str">
        <f t="shared" ref="AB25" si="70">IFERROR(AA25/AA26,"")</f>
        <v/>
      </c>
      <c r="AC25" s="283"/>
      <c r="AD25" s="23"/>
      <c r="AE25" s="287" t="str">
        <f t="shared" ref="AE25" si="71">IFERROR(AD25/AD26,"")</f>
        <v/>
      </c>
      <c r="AF25" s="283"/>
      <c r="AG25" s="289"/>
      <c r="AH25" s="41"/>
      <c r="AI25" s="41"/>
      <c r="AJ25" s="290" t="str">
        <f>AP25</f>
        <v>No error</v>
      </c>
      <c r="AK25" s="292" t="str">
        <f>IF(C25="","",IFERROR(INDEX('Reference data'!O:O,MATCH('Indicators - Section B'!C25,'Reference data'!K:K,0)),"Not correct"))</f>
        <v/>
      </c>
      <c r="AM25" s="293" t="str">
        <f>IF(AK25="Not Correct",Translations!A$47,Translations!A$48)</f>
        <v>No error</v>
      </c>
      <c r="AN25" s="276" t="str">
        <f>IF(C25="","",IFERROR(INDEX('Reference data'!J:J,MATCH('Indicators - Section B'!C25,'Reference data'!K:K,0)),""))</f>
        <v/>
      </c>
      <c r="AO25" s="276" t="str">
        <f>IF(C25="","",IF(AND(B25=AN25),"",Translations!$A$49))</f>
        <v/>
      </c>
      <c r="AP25" s="276" t="str">
        <f>AM25&amp;AO25</f>
        <v>No error</v>
      </c>
    </row>
    <row r="26" spans="1:42" ht="30" customHeight="1" x14ac:dyDescent="0.25">
      <c r="A26" s="299"/>
      <c r="B26" s="280"/>
      <c r="C26" s="280"/>
      <c r="D26" s="23"/>
      <c r="E26" s="300"/>
      <c r="F26" s="301"/>
      <c r="G26" s="301"/>
      <c r="H26" s="301"/>
      <c r="I26" s="284"/>
      <c r="J26" s="24"/>
      <c r="K26" s="301"/>
      <c r="L26" s="23"/>
      <c r="M26" s="288"/>
      <c r="N26" s="301"/>
      <c r="O26" s="23"/>
      <c r="P26" s="288"/>
      <c r="Q26" s="284"/>
      <c r="R26" s="23"/>
      <c r="S26" s="288"/>
      <c r="T26" s="284"/>
      <c r="U26" s="23"/>
      <c r="V26" s="288"/>
      <c r="W26" s="284"/>
      <c r="X26" s="23"/>
      <c r="Y26" s="288"/>
      <c r="Z26" s="284"/>
      <c r="AA26" s="23"/>
      <c r="AB26" s="288"/>
      <c r="AC26" s="284"/>
      <c r="AD26" s="23"/>
      <c r="AE26" s="288"/>
      <c r="AF26" s="284"/>
      <c r="AG26" s="289"/>
      <c r="AH26" s="42"/>
      <c r="AI26" s="42"/>
      <c r="AJ26" s="291"/>
      <c r="AK26" s="292"/>
      <c r="AM26" s="293"/>
      <c r="AN26" s="276"/>
      <c r="AO26" s="276"/>
      <c r="AP26" s="276"/>
    </row>
    <row r="27" spans="1:42" ht="30" customHeight="1" x14ac:dyDescent="0.25">
      <c r="A27" s="299">
        <v>11</v>
      </c>
      <c r="B27" s="277"/>
      <c r="C27" s="277"/>
      <c r="D27" s="21"/>
      <c r="E27" s="302" t="str">
        <f t="shared" ref="E27" si="72">IFERROR(D27/D28,"")</f>
        <v/>
      </c>
      <c r="F27" s="303"/>
      <c r="G27" s="303"/>
      <c r="H27" s="303"/>
      <c r="I27" s="285"/>
      <c r="J27" s="22"/>
      <c r="K27" s="303"/>
      <c r="L27" s="21"/>
      <c r="M27" s="294" t="str">
        <f t="shared" ref="M27" si="73">IFERROR(L27/L28,"")</f>
        <v/>
      </c>
      <c r="N27" s="303"/>
      <c r="O27" s="21"/>
      <c r="P27" s="294" t="str">
        <f t="shared" ref="P27" si="74">IFERROR(O27/O28,"")</f>
        <v/>
      </c>
      <c r="Q27" s="285"/>
      <c r="R27" s="21"/>
      <c r="S27" s="294" t="str">
        <f t="shared" ref="S27" si="75">IFERROR(R27/R28,"")</f>
        <v/>
      </c>
      <c r="T27" s="285"/>
      <c r="U27" s="21"/>
      <c r="V27" s="294" t="str">
        <f t="shared" ref="V27" si="76">IFERROR(U27/U28,"")</f>
        <v/>
      </c>
      <c r="W27" s="285"/>
      <c r="X27" s="21"/>
      <c r="Y27" s="294" t="str">
        <f t="shared" ref="Y27" si="77">IFERROR(X27/X28,"")</f>
        <v/>
      </c>
      <c r="Z27" s="285"/>
      <c r="AA27" s="21"/>
      <c r="AB27" s="294" t="str">
        <f t="shared" ref="AB27" si="78">IFERROR(AA27/AA28,"")</f>
        <v/>
      </c>
      <c r="AC27" s="285"/>
      <c r="AD27" s="21"/>
      <c r="AE27" s="294" t="str">
        <f t="shared" ref="AE27" si="79">IFERROR(AD27/AD28,"")</f>
        <v/>
      </c>
      <c r="AF27" s="285"/>
      <c r="AG27" s="296"/>
      <c r="AH27" s="39"/>
      <c r="AI27" s="39"/>
      <c r="AJ27" s="297" t="str">
        <f>AP27</f>
        <v>No error</v>
      </c>
      <c r="AK27" s="292" t="str">
        <f>IF(C27="","",IFERROR(INDEX('Reference data'!O:O,MATCH('Indicators - Section B'!C27,'Reference data'!K:K,0)),"Not correct"))</f>
        <v/>
      </c>
      <c r="AM27" s="293" t="str">
        <f>IF(AK27="Not Correct",Translations!A$47,Translations!A$48)</f>
        <v>No error</v>
      </c>
      <c r="AN27" s="276" t="str">
        <f>IF(C27="","",IFERROR(INDEX('Reference data'!J:J,MATCH('Indicators - Section B'!C27,'Reference data'!K:K,0)),""))</f>
        <v/>
      </c>
      <c r="AO27" s="276" t="str">
        <f>IF(C27="","",IF(AND(B27=AN27),"",Translations!$A$49))</f>
        <v/>
      </c>
      <c r="AP27" s="276" t="str">
        <f>AM27&amp;AO27</f>
        <v>No error</v>
      </c>
    </row>
    <row r="28" spans="1:42" ht="30" customHeight="1" x14ac:dyDescent="0.25">
      <c r="A28" s="299"/>
      <c r="B28" s="278"/>
      <c r="C28" s="278"/>
      <c r="D28" s="21"/>
      <c r="E28" s="302"/>
      <c r="F28" s="303"/>
      <c r="G28" s="303"/>
      <c r="H28" s="303"/>
      <c r="I28" s="286"/>
      <c r="J28" s="22"/>
      <c r="K28" s="303"/>
      <c r="L28" s="21"/>
      <c r="M28" s="295"/>
      <c r="N28" s="303"/>
      <c r="O28" s="21"/>
      <c r="P28" s="295"/>
      <c r="Q28" s="286"/>
      <c r="R28" s="21"/>
      <c r="S28" s="295"/>
      <c r="T28" s="286"/>
      <c r="U28" s="21"/>
      <c r="V28" s="295"/>
      <c r="W28" s="286"/>
      <c r="X28" s="21"/>
      <c r="Y28" s="295"/>
      <c r="Z28" s="286"/>
      <c r="AA28" s="21"/>
      <c r="AB28" s="295"/>
      <c r="AC28" s="286"/>
      <c r="AD28" s="21"/>
      <c r="AE28" s="295"/>
      <c r="AF28" s="286"/>
      <c r="AG28" s="296"/>
      <c r="AH28" s="40"/>
      <c r="AI28" s="40"/>
      <c r="AJ28" s="298"/>
      <c r="AK28" s="292"/>
      <c r="AM28" s="293"/>
      <c r="AN28" s="276"/>
      <c r="AO28" s="276"/>
      <c r="AP28" s="276"/>
    </row>
    <row r="29" spans="1:42" ht="30" customHeight="1" x14ac:dyDescent="0.25">
      <c r="A29" s="299">
        <v>12</v>
      </c>
      <c r="B29" s="279"/>
      <c r="C29" s="279"/>
      <c r="D29" s="23"/>
      <c r="E29" s="300" t="str">
        <f t="shared" ref="E29" si="80">IFERROR(D29/D30,"")</f>
        <v/>
      </c>
      <c r="F29" s="301"/>
      <c r="G29" s="301"/>
      <c r="H29" s="301"/>
      <c r="I29" s="283"/>
      <c r="J29" s="24"/>
      <c r="K29" s="301"/>
      <c r="L29" s="23"/>
      <c r="M29" s="287" t="str">
        <f t="shared" ref="M29" si="81">IFERROR(L29/L30,"")</f>
        <v/>
      </c>
      <c r="N29" s="301"/>
      <c r="O29" s="23"/>
      <c r="P29" s="287" t="str">
        <f t="shared" ref="P29" si="82">IFERROR(O29/O30,"")</f>
        <v/>
      </c>
      <c r="Q29" s="283"/>
      <c r="R29" s="23"/>
      <c r="S29" s="287" t="str">
        <f t="shared" ref="S29" si="83">IFERROR(R29/R30,"")</f>
        <v/>
      </c>
      <c r="T29" s="283"/>
      <c r="U29" s="23"/>
      <c r="V29" s="287" t="str">
        <f t="shared" ref="V29" si="84">IFERROR(U29/U30,"")</f>
        <v/>
      </c>
      <c r="W29" s="283"/>
      <c r="X29" s="23"/>
      <c r="Y29" s="287" t="str">
        <f t="shared" ref="Y29" si="85">IFERROR(X29/X30,"")</f>
        <v/>
      </c>
      <c r="Z29" s="283"/>
      <c r="AA29" s="23"/>
      <c r="AB29" s="287" t="str">
        <f t="shared" ref="AB29" si="86">IFERROR(AA29/AA30,"")</f>
        <v/>
      </c>
      <c r="AC29" s="283"/>
      <c r="AD29" s="23"/>
      <c r="AE29" s="287" t="str">
        <f t="shared" ref="AE29" si="87">IFERROR(AD29/AD30,"")</f>
        <v/>
      </c>
      <c r="AF29" s="283"/>
      <c r="AG29" s="289"/>
      <c r="AH29" s="41"/>
      <c r="AI29" s="41"/>
      <c r="AJ29" s="290" t="str">
        <f>AP29</f>
        <v>No error</v>
      </c>
      <c r="AK29" s="292" t="str">
        <f>IF(C29="","",IFERROR(INDEX('Reference data'!O:O,MATCH('Indicators - Section B'!C29,'Reference data'!K:K,0)),"Not correct"))</f>
        <v/>
      </c>
      <c r="AM29" s="293" t="str">
        <f>IF(AK29="Not Correct",Translations!A$47,Translations!A$48)</f>
        <v>No error</v>
      </c>
      <c r="AN29" s="276" t="str">
        <f>IF(C29="","",IFERROR(INDEX('Reference data'!J:J,MATCH('Indicators - Section B'!C29,'Reference data'!K:K,0)),""))</f>
        <v/>
      </c>
      <c r="AO29" s="276" t="str">
        <f>IF(C29="","",IF(AND(B29=AN29),"",Translations!$A$49))</f>
        <v/>
      </c>
      <c r="AP29" s="276" t="str">
        <f>AM29&amp;AO29</f>
        <v>No error</v>
      </c>
    </row>
    <row r="30" spans="1:42" ht="30" customHeight="1" x14ac:dyDescent="0.25">
      <c r="A30" s="299"/>
      <c r="B30" s="280"/>
      <c r="C30" s="280"/>
      <c r="D30" s="23"/>
      <c r="E30" s="300"/>
      <c r="F30" s="301"/>
      <c r="G30" s="301"/>
      <c r="H30" s="301"/>
      <c r="I30" s="284"/>
      <c r="J30" s="24"/>
      <c r="K30" s="301"/>
      <c r="L30" s="23"/>
      <c r="M30" s="288"/>
      <c r="N30" s="301"/>
      <c r="O30" s="23"/>
      <c r="P30" s="288"/>
      <c r="Q30" s="284"/>
      <c r="R30" s="23"/>
      <c r="S30" s="288"/>
      <c r="T30" s="284"/>
      <c r="U30" s="23"/>
      <c r="V30" s="288"/>
      <c r="W30" s="284"/>
      <c r="X30" s="23"/>
      <c r="Y30" s="288"/>
      <c r="Z30" s="284"/>
      <c r="AA30" s="23"/>
      <c r="AB30" s="288"/>
      <c r="AC30" s="284"/>
      <c r="AD30" s="23"/>
      <c r="AE30" s="288"/>
      <c r="AF30" s="284"/>
      <c r="AG30" s="289"/>
      <c r="AH30" s="42"/>
      <c r="AI30" s="42"/>
      <c r="AJ30" s="291"/>
      <c r="AK30" s="292"/>
      <c r="AM30" s="293"/>
      <c r="AN30" s="276"/>
      <c r="AO30" s="276"/>
      <c r="AP30" s="276"/>
    </row>
    <row r="31" spans="1:42" ht="30" customHeight="1" x14ac:dyDescent="0.25">
      <c r="A31" s="299">
        <v>13</v>
      </c>
      <c r="B31" s="277"/>
      <c r="C31" s="277"/>
      <c r="D31" s="21"/>
      <c r="E31" s="302" t="str">
        <f t="shared" ref="E31" si="88">IFERROR(D31/D32,"")</f>
        <v/>
      </c>
      <c r="F31" s="303"/>
      <c r="G31" s="303"/>
      <c r="H31" s="303"/>
      <c r="I31" s="285"/>
      <c r="J31" s="22"/>
      <c r="K31" s="303"/>
      <c r="L31" s="21"/>
      <c r="M31" s="294" t="str">
        <f t="shared" ref="M31" si="89">IFERROR(L31/L32,"")</f>
        <v/>
      </c>
      <c r="N31" s="303"/>
      <c r="O31" s="21"/>
      <c r="P31" s="294" t="str">
        <f t="shared" ref="P31" si="90">IFERROR(O31/O32,"")</f>
        <v/>
      </c>
      <c r="Q31" s="285"/>
      <c r="R31" s="21"/>
      <c r="S31" s="294" t="str">
        <f t="shared" ref="S31" si="91">IFERROR(R31/R32,"")</f>
        <v/>
      </c>
      <c r="T31" s="285"/>
      <c r="U31" s="21"/>
      <c r="V31" s="294" t="str">
        <f t="shared" ref="V31" si="92">IFERROR(U31/U32,"")</f>
        <v/>
      </c>
      <c r="W31" s="285"/>
      <c r="X31" s="21"/>
      <c r="Y31" s="294" t="str">
        <f t="shared" ref="Y31" si="93">IFERROR(X31/X32,"")</f>
        <v/>
      </c>
      <c r="Z31" s="285"/>
      <c r="AA31" s="21"/>
      <c r="AB31" s="294" t="str">
        <f t="shared" ref="AB31" si="94">IFERROR(AA31/AA32,"")</f>
        <v/>
      </c>
      <c r="AC31" s="285"/>
      <c r="AD31" s="21"/>
      <c r="AE31" s="294" t="str">
        <f t="shared" ref="AE31" si="95">IFERROR(AD31/AD32,"")</f>
        <v/>
      </c>
      <c r="AF31" s="285"/>
      <c r="AG31" s="296"/>
      <c r="AH31" s="39"/>
      <c r="AI31" s="39"/>
      <c r="AJ31" s="297" t="str">
        <f>AP31</f>
        <v>No error</v>
      </c>
      <c r="AK31" s="292" t="str">
        <f>IF(C31="","",IFERROR(INDEX('Reference data'!O:O,MATCH('Indicators - Section B'!C31,'Reference data'!K:K,0)),"Not correct"))</f>
        <v/>
      </c>
      <c r="AM31" s="293" t="str">
        <f>IF(AK31="Not Correct",Translations!A$47,Translations!A$48)</f>
        <v>No error</v>
      </c>
      <c r="AN31" s="276" t="str">
        <f>IF(C31="","",IFERROR(INDEX('Reference data'!J:J,MATCH('Indicators - Section B'!C31,'Reference data'!K:K,0)),""))</f>
        <v/>
      </c>
      <c r="AO31" s="276" t="str">
        <f>IF(C31="","",IF(AND(B31=AN31),"",Translations!$A$49))</f>
        <v/>
      </c>
      <c r="AP31" s="276" t="str">
        <f>AM31&amp;AO31</f>
        <v>No error</v>
      </c>
    </row>
    <row r="32" spans="1:42" ht="30" customHeight="1" x14ac:dyDescent="0.25">
      <c r="A32" s="299"/>
      <c r="B32" s="278"/>
      <c r="C32" s="278"/>
      <c r="D32" s="21"/>
      <c r="E32" s="302"/>
      <c r="F32" s="303"/>
      <c r="G32" s="303"/>
      <c r="H32" s="303"/>
      <c r="I32" s="286"/>
      <c r="J32" s="22"/>
      <c r="K32" s="303"/>
      <c r="L32" s="21"/>
      <c r="M32" s="295"/>
      <c r="N32" s="303"/>
      <c r="O32" s="21"/>
      <c r="P32" s="295"/>
      <c r="Q32" s="286"/>
      <c r="R32" s="21"/>
      <c r="S32" s="295"/>
      <c r="T32" s="286"/>
      <c r="U32" s="21"/>
      <c r="V32" s="295"/>
      <c r="W32" s="286"/>
      <c r="X32" s="21"/>
      <c r="Y32" s="295"/>
      <c r="Z32" s="286"/>
      <c r="AA32" s="21"/>
      <c r="AB32" s="295"/>
      <c r="AC32" s="286"/>
      <c r="AD32" s="21"/>
      <c r="AE32" s="295"/>
      <c r="AF32" s="286"/>
      <c r="AG32" s="296"/>
      <c r="AH32" s="40"/>
      <c r="AI32" s="40"/>
      <c r="AJ32" s="298"/>
      <c r="AK32" s="292"/>
      <c r="AM32" s="293"/>
      <c r="AN32" s="276"/>
      <c r="AO32" s="276"/>
      <c r="AP32" s="276"/>
    </row>
    <row r="33" spans="1:42" ht="30" customHeight="1" x14ac:dyDescent="0.25">
      <c r="A33" s="299">
        <v>14</v>
      </c>
      <c r="B33" s="279"/>
      <c r="C33" s="279"/>
      <c r="D33" s="23"/>
      <c r="E33" s="300" t="str">
        <f t="shared" ref="E33" si="96">IFERROR(D33/D34,"")</f>
        <v/>
      </c>
      <c r="F33" s="301"/>
      <c r="G33" s="301"/>
      <c r="H33" s="301"/>
      <c r="I33" s="283"/>
      <c r="J33" s="24"/>
      <c r="K33" s="301"/>
      <c r="L33" s="23"/>
      <c r="M33" s="287" t="str">
        <f t="shared" ref="M33" si="97">IFERROR(L33/L34,"")</f>
        <v/>
      </c>
      <c r="N33" s="301"/>
      <c r="O33" s="23"/>
      <c r="P33" s="287" t="str">
        <f t="shared" ref="P33" si="98">IFERROR(O33/O34,"")</f>
        <v/>
      </c>
      <c r="Q33" s="283"/>
      <c r="R33" s="23"/>
      <c r="S33" s="287" t="str">
        <f t="shared" ref="S33" si="99">IFERROR(R33/R34,"")</f>
        <v/>
      </c>
      <c r="T33" s="283"/>
      <c r="U33" s="23"/>
      <c r="V33" s="287" t="str">
        <f t="shared" ref="V33" si="100">IFERROR(U33/U34,"")</f>
        <v/>
      </c>
      <c r="W33" s="283"/>
      <c r="X33" s="23"/>
      <c r="Y33" s="287" t="str">
        <f t="shared" ref="Y33" si="101">IFERROR(X33/X34,"")</f>
        <v/>
      </c>
      <c r="Z33" s="283"/>
      <c r="AA33" s="23"/>
      <c r="AB33" s="287" t="str">
        <f t="shared" ref="AB33" si="102">IFERROR(AA33/AA34,"")</f>
        <v/>
      </c>
      <c r="AC33" s="283"/>
      <c r="AD33" s="23"/>
      <c r="AE33" s="287" t="str">
        <f t="shared" ref="AE33" si="103">IFERROR(AD33/AD34,"")</f>
        <v/>
      </c>
      <c r="AF33" s="283"/>
      <c r="AG33" s="289"/>
      <c r="AH33" s="41"/>
      <c r="AI33" s="41"/>
      <c r="AJ33" s="290" t="str">
        <f>AP33</f>
        <v>No error</v>
      </c>
      <c r="AK33" s="292" t="str">
        <f>IF(C33="","",IFERROR(INDEX('Reference data'!O:O,MATCH('Indicators - Section B'!C33,'Reference data'!K:K,0)),"Not correct"))</f>
        <v/>
      </c>
      <c r="AM33" s="293" t="str">
        <f>IF(AK33="Not Correct",Translations!A$47,Translations!A$48)</f>
        <v>No error</v>
      </c>
      <c r="AN33" s="276" t="str">
        <f>IF(C33="","",IFERROR(INDEX('Reference data'!J:J,MATCH('Indicators - Section B'!C33,'Reference data'!K:K,0)),""))</f>
        <v/>
      </c>
      <c r="AO33" s="276" t="str">
        <f>IF(C33="","",IF(AND(B33=AN33),"",Translations!$A$49))</f>
        <v/>
      </c>
      <c r="AP33" s="276" t="str">
        <f>AM33&amp;AO33</f>
        <v>No error</v>
      </c>
    </row>
    <row r="34" spans="1:42" ht="30" customHeight="1" x14ac:dyDescent="0.25">
      <c r="A34" s="299"/>
      <c r="B34" s="280"/>
      <c r="C34" s="280"/>
      <c r="D34" s="23"/>
      <c r="E34" s="300"/>
      <c r="F34" s="301"/>
      <c r="G34" s="301"/>
      <c r="H34" s="301"/>
      <c r="I34" s="284"/>
      <c r="J34" s="24"/>
      <c r="K34" s="301"/>
      <c r="L34" s="23"/>
      <c r="M34" s="288"/>
      <c r="N34" s="301"/>
      <c r="O34" s="23"/>
      <c r="P34" s="288"/>
      <c r="Q34" s="284"/>
      <c r="R34" s="23"/>
      <c r="S34" s="288"/>
      <c r="T34" s="284"/>
      <c r="U34" s="23"/>
      <c r="V34" s="288"/>
      <c r="W34" s="284"/>
      <c r="X34" s="23"/>
      <c r="Y34" s="288"/>
      <c r="Z34" s="284"/>
      <c r="AA34" s="23"/>
      <c r="AB34" s="288"/>
      <c r="AC34" s="284"/>
      <c r="AD34" s="23"/>
      <c r="AE34" s="288"/>
      <c r="AF34" s="284"/>
      <c r="AG34" s="289"/>
      <c r="AH34" s="42"/>
      <c r="AI34" s="42"/>
      <c r="AJ34" s="291"/>
      <c r="AK34" s="292"/>
      <c r="AM34" s="293"/>
      <c r="AN34" s="276"/>
      <c r="AO34" s="276"/>
      <c r="AP34" s="276"/>
    </row>
    <row r="35" spans="1:42" ht="30" customHeight="1" x14ac:dyDescent="0.25">
      <c r="A35" s="299">
        <v>15</v>
      </c>
      <c r="B35" s="277"/>
      <c r="C35" s="277"/>
      <c r="D35" s="21"/>
      <c r="E35" s="302" t="str">
        <f t="shared" ref="E35" si="104">IFERROR(D35/D36,"")</f>
        <v/>
      </c>
      <c r="F35" s="303"/>
      <c r="G35" s="303"/>
      <c r="H35" s="303"/>
      <c r="I35" s="285"/>
      <c r="J35" s="22"/>
      <c r="K35" s="303"/>
      <c r="L35" s="21"/>
      <c r="M35" s="294" t="str">
        <f t="shared" ref="M35" si="105">IFERROR(L35/L36,"")</f>
        <v/>
      </c>
      <c r="N35" s="303"/>
      <c r="O35" s="21"/>
      <c r="P35" s="294" t="str">
        <f t="shared" ref="P35" si="106">IFERROR(O35/O36,"")</f>
        <v/>
      </c>
      <c r="Q35" s="285"/>
      <c r="R35" s="21"/>
      <c r="S35" s="294" t="str">
        <f t="shared" ref="S35" si="107">IFERROR(R35/R36,"")</f>
        <v/>
      </c>
      <c r="T35" s="285"/>
      <c r="U35" s="21"/>
      <c r="V35" s="294" t="str">
        <f t="shared" ref="V35" si="108">IFERROR(U35/U36,"")</f>
        <v/>
      </c>
      <c r="W35" s="285"/>
      <c r="X35" s="21"/>
      <c r="Y35" s="294" t="str">
        <f t="shared" ref="Y35" si="109">IFERROR(X35/X36,"")</f>
        <v/>
      </c>
      <c r="Z35" s="285"/>
      <c r="AA35" s="21"/>
      <c r="AB35" s="294" t="str">
        <f t="shared" ref="AB35" si="110">IFERROR(AA35/AA36,"")</f>
        <v/>
      </c>
      <c r="AC35" s="285"/>
      <c r="AD35" s="21"/>
      <c r="AE35" s="294" t="str">
        <f t="shared" ref="AE35" si="111">IFERROR(AD35/AD36,"")</f>
        <v/>
      </c>
      <c r="AF35" s="285"/>
      <c r="AG35" s="296"/>
      <c r="AH35" s="39"/>
      <c r="AI35" s="39"/>
      <c r="AJ35" s="297" t="str">
        <f>AP35</f>
        <v>No error</v>
      </c>
      <c r="AK35" s="292" t="str">
        <f>IF(C35="","",IFERROR(INDEX('Reference data'!O:O,MATCH('Indicators - Section B'!C35,'Reference data'!K:K,0)),"Not correct"))</f>
        <v/>
      </c>
      <c r="AM35" s="293" t="str">
        <f>IF(AK35="Not Correct",Translations!A$47,Translations!A$48)</f>
        <v>No error</v>
      </c>
      <c r="AN35" s="276" t="str">
        <f>IF(C35="","",IFERROR(INDEX('Reference data'!J:J,MATCH('Indicators - Section B'!C35,'Reference data'!K:K,0)),""))</f>
        <v/>
      </c>
      <c r="AO35" s="276" t="str">
        <f>IF(C35="","",IF(AND(B35=AN35),"",Translations!$A$49))</f>
        <v/>
      </c>
      <c r="AP35" s="276" t="str">
        <f>AM35&amp;AO35</f>
        <v>No error</v>
      </c>
    </row>
    <row r="36" spans="1:42" ht="30" customHeight="1" x14ac:dyDescent="0.25">
      <c r="A36" s="299"/>
      <c r="B36" s="278"/>
      <c r="C36" s="278"/>
      <c r="D36" s="21"/>
      <c r="E36" s="302"/>
      <c r="F36" s="303"/>
      <c r="G36" s="303"/>
      <c r="H36" s="303"/>
      <c r="I36" s="286"/>
      <c r="J36" s="22"/>
      <c r="K36" s="303"/>
      <c r="L36" s="21"/>
      <c r="M36" s="295"/>
      <c r="N36" s="303"/>
      <c r="O36" s="21"/>
      <c r="P36" s="295"/>
      <c r="Q36" s="286"/>
      <c r="R36" s="21"/>
      <c r="S36" s="295"/>
      <c r="T36" s="286"/>
      <c r="U36" s="21"/>
      <c r="V36" s="295"/>
      <c r="W36" s="286"/>
      <c r="X36" s="21"/>
      <c r="Y36" s="295"/>
      <c r="Z36" s="286"/>
      <c r="AA36" s="21"/>
      <c r="AB36" s="295"/>
      <c r="AC36" s="286"/>
      <c r="AD36" s="21"/>
      <c r="AE36" s="295"/>
      <c r="AF36" s="286"/>
      <c r="AG36" s="296"/>
      <c r="AH36" s="40"/>
      <c r="AI36" s="40"/>
      <c r="AJ36" s="298"/>
      <c r="AK36" s="292"/>
      <c r="AM36" s="293"/>
      <c r="AN36" s="276"/>
      <c r="AO36" s="276"/>
      <c r="AP36" s="276"/>
    </row>
    <row r="37" spans="1:42" ht="30" customHeight="1" x14ac:dyDescent="0.25">
      <c r="A37" s="299">
        <v>16</v>
      </c>
      <c r="B37" s="279"/>
      <c r="C37" s="279"/>
      <c r="D37" s="23"/>
      <c r="E37" s="300" t="str">
        <f t="shared" ref="E37" si="112">IFERROR(D37/D38,"")</f>
        <v/>
      </c>
      <c r="F37" s="301"/>
      <c r="G37" s="301"/>
      <c r="H37" s="301"/>
      <c r="I37" s="283"/>
      <c r="J37" s="24"/>
      <c r="K37" s="301"/>
      <c r="L37" s="23"/>
      <c r="M37" s="287" t="str">
        <f t="shared" ref="M37" si="113">IFERROR(L37/L38,"")</f>
        <v/>
      </c>
      <c r="N37" s="301"/>
      <c r="O37" s="23"/>
      <c r="P37" s="287" t="str">
        <f t="shared" ref="P37" si="114">IFERROR(O37/O38,"")</f>
        <v/>
      </c>
      <c r="Q37" s="283"/>
      <c r="R37" s="23"/>
      <c r="S37" s="287" t="str">
        <f t="shared" ref="S37" si="115">IFERROR(R37/R38,"")</f>
        <v/>
      </c>
      <c r="T37" s="283"/>
      <c r="U37" s="23"/>
      <c r="V37" s="287" t="str">
        <f t="shared" ref="V37" si="116">IFERROR(U37/U38,"")</f>
        <v/>
      </c>
      <c r="W37" s="283"/>
      <c r="X37" s="23"/>
      <c r="Y37" s="287" t="str">
        <f t="shared" ref="Y37" si="117">IFERROR(X37/X38,"")</f>
        <v/>
      </c>
      <c r="Z37" s="283"/>
      <c r="AA37" s="23"/>
      <c r="AB37" s="287" t="str">
        <f t="shared" ref="AB37" si="118">IFERROR(AA37/AA38,"")</f>
        <v/>
      </c>
      <c r="AC37" s="283"/>
      <c r="AD37" s="23"/>
      <c r="AE37" s="287" t="str">
        <f t="shared" ref="AE37" si="119">IFERROR(AD37/AD38,"")</f>
        <v/>
      </c>
      <c r="AF37" s="283"/>
      <c r="AG37" s="289"/>
      <c r="AH37" s="41"/>
      <c r="AI37" s="41"/>
      <c r="AJ37" s="290" t="str">
        <f>AP37</f>
        <v>No error</v>
      </c>
      <c r="AK37" s="292" t="str">
        <f>IF(C37="","",IFERROR(INDEX('Reference data'!O:O,MATCH('Indicators - Section B'!C37,'Reference data'!K:K,0)),"Not correct"))</f>
        <v/>
      </c>
      <c r="AM37" s="293" t="str">
        <f>IF(AK37="Not Correct",Translations!A$47,Translations!A$48)</f>
        <v>No error</v>
      </c>
      <c r="AN37" s="276" t="str">
        <f>IF(C37="","",IFERROR(INDEX('Reference data'!J:J,MATCH('Indicators - Section B'!C37,'Reference data'!K:K,0)),""))</f>
        <v/>
      </c>
      <c r="AO37" s="276" t="str">
        <f>IF(C37="","",IF(AND(B37=AN37),"",Translations!$A$49))</f>
        <v/>
      </c>
      <c r="AP37" s="276" t="str">
        <f>AM37&amp;AO37</f>
        <v>No error</v>
      </c>
    </row>
    <row r="38" spans="1:42" ht="30" customHeight="1" x14ac:dyDescent="0.25">
      <c r="A38" s="299"/>
      <c r="B38" s="280"/>
      <c r="C38" s="280"/>
      <c r="D38" s="23"/>
      <c r="E38" s="300"/>
      <c r="F38" s="301"/>
      <c r="G38" s="301"/>
      <c r="H38" s="301"/>
      <c r="I38" s="284"/>
      <c r="J38" s="24"/>
      <c r="K38" s="301"/>
      <c r="L38" s="23"/>
      <c r="M38" s="288"/>
      <c r="N38" s="301"/>
      <c r="O38" s="23"/>
      <c r="P38" s="288"/>
      <c r="Q38" s="284"/>
      <c r="R38" s="23"/>
      <c r="S38" s="288"/>
      <c r="T38" s="284"/>
      <c r="U38" s="23"/>
      <c r="V38" s="288"/>
      <c r="W38" s="284"/>
      <c r="X38" s="23"/>
      <c r="Y38" s="288"/>
      <c r="Z38" s="284"/>
      <c r="AA38" s="23"/>
      <c r="AB38" s="288"/>
      <c r="AC38" s="284"/>
      <c r="AD38" s="23"/>
      <c r="AE38" s="288"/>
      <c r="AF38" s="284"/>
      <c r="AG38" s="289"/>
      <c r="AH38" s="42"/>
      <c r="AI38" s="42"/>
      <c r="AJ38" s="291"/>
      <c r="AK38" s="292"/>
      <c r="AM38" s="293"/>
      <c r="AN38" s="276"/>
      <c r="AO38" s="276"/>
      <c r="AP38" s="276"/>
    </row>
    <row r="39" spans="1:42" ht="30" customHeight="1" x14ac:dyDescent="0.25">
      <c r="A39" s="299">
        <v>17</v>
      </c>
      <c r="B39" s="277"/>
      <c r="C39" s="277"/>
      <c r="D39" s="21"/>
      <c r="E39" s="302" t="str">
        <f t="shared" ref="E39" si="120">IFERROR(D39/D40,"")</f>
        <v/>
      </c>
      <c r="F39" s="303"/>
      <c r="G39" s="303"/>
      <c r="H39" s="303"/>
      <c r="I39" s="285"/>
      <c r="J39" s="22"/>
      <c r="K39" s="303"/>
      <c r="L39" s="21"/>
      <c r="M39" s="294" t="str">
        <f t="shared" ref="M39" si="121">IFERROR(L39/L40,"")</f>
        <v/>
      </c>
      <c r="N39" s="303"/>
      <c r="O39" s="21"/>
      <c r="P39" s="294" t="str">
        <f t="shared" ref="P39" si="122">IFERROR(O39/O40,"")</f>
        <v/>
      </c>
      <c r="Q39" s="285"/>
      <c r="R39" s="21"/>
      <c r="S39" s="294" t="str">
        <f t="shared" ref="S39" si="123">IFERROR(R39/R40,"")</f>
        <v/>
      </c>
      <c r="T39" s="285"/>
      <c r="U39" s="21"/>
      <c r="V39" s="294" t="str">
        <f t="shared" ref="V39" si="124">IFERROR(U39/U40,"")</f>
        <v/>
      </c>
      <c r="W39" s="285"/>
      <c r="X39" s="21"/>
      <c r="Y39" s="294" t="str">
        <f t="shared" ref="Y39" si="125">IFERROR(X39/X40,"")</f>
        <v/>
      </c>
      <c r="Z39" s="285"/>
      <c r="AA39" s="21"/>
      <c r="AB39" s="294" t="str">
        <f t="shared" ref="AB39" si="126">IFERROR(AA39/AA40,"")</f>
        <v/>
      </c>
      <c r="AC39" s="285"/>
      <c r="AD39" s="21"/>
      <c r="AE39" s="294" t="str">
        <f t="shared" ref="AE39" si="127">IFERROR(AD39/AD40,"")</f>
        <v/>
      </c>
      <c r="AF39" s="285"/>
      <c r="AG39" s="296"/>
      <c r="AH39" s="39"/>
      <c r="AI39" s="39"/>
      <c r="AJ39" s="297" t="str">
        <f>AP39</f>
        <v>No error</v>
      </c>
      <c r="AK39" s="292" t="str">
        <f>IF(C39="","",IFERROR(INDEX('Reference data'!O:O,MATCH('Indicators - Section B'!C39,'Reference data'!K:K,0)),"Not correct"))</f>
        <v/>
      </c>
      <c r="AM39" s="293" t="str">
        <f>IF(AK39="Not Correct",Translations!A$47,Translations!A$48)</f>
        <v>No error</v>
      </c>
      <c r="AN39" s="276" t="str">
        <f>IF(C39="","",IFERROR(INDEX('Reference data'!J:J,MATCH('Indicators - Section B'!C39,'Reference data'!K:K,0)),""))</f>
        <v/>
      </c>
      <c r="AO39" s="276" t="str">
        <f>IF(C39="","",IF(AND(B39=AN39),"",Translations!$A$49))</f>
        <v/>
      </c>
      <c r="AP39" s="276" t="str">
        <f>AM39&amp;AO39</f>
        <v>No error</v>
      </c>
    </row>
    <row r="40" spans="1:42" ht="30" customHeight="1" x14ac:dyDescent="0.25">
      <c r="A40" s="299"/>
      <c r="B40" s="278"/>
      <c r="C40" s="278"/>
      <c r="D40" s="21"/>
      <c r="E40" s="302"/>
      <c r="F40" s="303"/>
      <c r="G40" s="303"/>
      <c r="H40" s="303"/>
      <c r="I40" s="286"/>
      <c r="J40" s="22"/>
      <c r="K40" s="303"/>
      <c r="L40" s="21"/>
      <c r="M40" s="295"/>
      <c r="N40" s="303"/>
      <c r="O40" s="21"/>
      <c r="P40" s="295"/>
      <c r="Q40" s="286"/>
      <c r="R40" s="21"/>
      <c r="S40" s="295"/>
      <c r="T40" s="286"/>
      <c r="U40" s="21"/>
      <c r="V40" s="295"/>
      <c r="W40" s="286"/>
      <c r="X40" s="21"/>
      <c r="Y40" s="295"/>
      <c r="Z40" s="286"/>
      <c r="AA40" s="21"/>
      <c r="AB40" s="295"/>
      <c r="AC40" s="286"/>
      <c r="AD40" s="21"/>
      <c r="AE40" s="295"/>
      <c r="AF40" s="286"/>
      <c r="AG40" s="296"/>
      <c r="AH40" s="40"/>
      <c r="AI40" s="40"/>
      <c r="AJ40" s="298"/>
      <c r="AK40" s="292"/>
      <c r="AM40" s="293"/>
      <c r="AN40" s="276"/>
      <c r="AO40" s="276"/>
      <c r="AP40" s="276"/>
    </row>
    <row r="41" spans="1:42" ht="30" customHeight="1" x14ac:dyDescent="0.25">
      <c r="A41" s="299">
        <v>18</v>
      </c>
      <c r="B41" s="279"/>
      <c r="C41" s="279"/>
      <c r="D41" s="23"/>
      <c r="E41" s="300" t="str">
        <f t="shared" ref="E41" si="128">IFERROR(D41/D42,"")</f>
        <v/>
      </c>
      <c r="F41" s="301"/>
      <c r="G41" s="301"/>
      <c r="H41" s="301"/>
      <c r="I41" s="283"/>
      <c r="J41" s="24"/>
      <c r="K41" s="301"/>
      <c r="L41" s="23"/>
      <c r="M41" s="287" t="str">
        <f t="shared" ref="M41" si="129">IFERROR(L41/L42,"")</f>
        <v/>
      </c>
      <c r="N41" s="301"/>
      <c r="O41" s="23"/>
      <c r="P41" s="287" t="str">
        <f t="shared" ref="P41" si="130">IFERROR(O41/O42,"")</f>
        <v/>
      </c>
      <c r="Q41" s="283"/>
      <c r="R41" s="23"/>
      <c r="S41" s="287" t="str">
        <f t="shared" ref="S41" si="131">IFERROR(R41/R42,"")</f>
        <v/>
      </c>
      <c r="T41" s="283"/>
      <c r="U41" s="23"/>
      <c r="V41" s="287" t="str">
        <f t="shared" ref="V41" si="132">IFERROR(U41/U42,"")</f>
        <v/>
      </c>
      <c r="W41" s="283"/>
      <c r="X41" s="23"/>
      <c r="Y41" s="287" t="str">
        <f t="shared" ref="Y41" si="133">IFERROR(X41/X42,"")</f>
        <v/>
      </c>
      <c r="Z41" s="283"/>
      <c r="AA41" s="23"/>
      <c r="AB41" s="287" t="str">
        <f t="shared" ref="AB41" si="134">IFERROR(AA41/AA42,"")</f>
        <v/>
      </c>
      <c r="AC41" s="283"/>
      <c r="AD41" s="23"/>
      <c r="AE41" s="287" t="str">
        <f t="shared" ref="AE41" si="135">IFERROR(AD41/AD42,"")</f>
        <v/>
      </c>
      <c r="AF41" s="283"/>
      <c r="AG41" s="289"/>
      <c r="AH41" s="41"/>
      <c r="AI41" s="41"/>
      <c r="AJ41" s="290" t="str">
        <f>AP41</f>
        <v>No error</v>
      </c>
      <c r="AK41" s="292" t="str">
        <f>IF(C41="","",IFERROR(INDEX('Reference data'!O:O,MATCH('Indicators - Section B'!C41,'Reference data'!K:K,0)),"Not correct"))</f>
        <v/>
      </c>
      <c r="AM41" s="293" t="str">
        <f>IF(AK41="Not Correct",Translations!A$47,Translations!A$48)</f>
        <v>No error</v>
      </c>
      <c r="AN41" s="276" t="str">
        <f>IF(C41="","",IFERROR(INDEX('Reference data'!J:J,MATCH('Indicators - Section B'!C41,'Reference data'!K:K,0)),""))</f>
        <v/>
      </c>
      <c r="AO41" s="276" t="str">
        <f>IF(C41="","",IF(AND(B41=AN41),"",Translations!$A$49))</f>
        <v/>
      </c>
      <c r="AP41" s="276" t="str">
        <f>AM41&amp;AO41</f>
        <v>No error</v>
      </c>
    </row>
    <row r="42" spans="1:42" ht="30" customHeight="1" x14ac:dyDescent="0.25">
      <c r="A42" s="299"/>
      <c r="B42" s="280"/>
      <c r="C42" s="280"/>
      <c r="D42" s="23"/>
      <c r="E42" s="300"/>
      <c r="F42" s="301"/>
      <c r="G42" s="301"/>
      <c r="H42" s="301"/>
      <c r="I42" s="284"/>
      <c r="J42" s="24"/>
      <c r="K42" s="301"/>
      <c r="L42" s="23"/>
      <c r="M42" s="288"/>
      <c r="N42" s="301"/>
      <c r="O42" s="23"/>
      <c r="P42" s="288"/>
      <c r="Q42" s="284"/>
      <c r="R42" s="23"/>
      <c r="S42" s="288"/>
      <c r="T42" s="284"/>
      <c r="U42" s="23"/>
      <c r="V42" s="288"/>
      <c r="W42" s="284"/>
      <c r="X42" s="23"/>
      <c r="Y42" s="288"/>
      <c r="Z42" s="284"/>
      <c r="AA42" s="23"/>
      <c r="AB42" s="288"/>
      <c r="AC42" s="284"/>
      <c r="AD42" s="23"/>
      <c r="AE42" s="288"/>
      <c r="AF42" s="284"/>
      <c r="AG42" s="289"/>
      <c r="AH42" s="42"/>
      <c r="AI42" s="42"/>
      <c r="AJ42" s="291"/>
      <c r="AK42" s="292"/>
      <c r="AM42" s="293"/>
      <c r="AN42" s="276"/>
      <c r="AO42" s="276"/>
      <c r="AP42" s="276"/>
    </row>
    <row r="43" spans="1:42" ht="30" customHeight="1" x14ac:dyDescent="0.25">
      <c r="A43" s="299">
        <v>19</v>
      </c>
      <c r="B43" s="277"/>
      <c r="C43" s="277"/>
      <c r="D43" s="21"/>
      <c r="E43" s="302" t="str">
        <f t="shared" ref="E43" si="136">IFERROR(D43/D44,"")</f>
        <v/>
      </c>
      <c r="F43" s="303"/>
      <c r="G43" s="303"/>
      <c r="H43" s="303"/>
      <c r="I43" s="285"/>
      <c r="J43" s="22"/>
      <c r="K43" s="303"/>
      <c r="L43" s="21"/>
      <c r="M43" s="294" t="str">
        <f t="shared" ref="M43" si="137">IFERROR(L43/L44,"")</f>
        <v/>
      </c>
      <c r="N43" s="303"/>
      <c r="O43" s="21"/>
      <c r="P43" s="294" t="str">
        <f t="shared" ref="P43" si="138">IFERROR(O43/O44,"")</f>
        <v/>
      </c>
      <c r="Q43" s="285"/>
      <c r="R43" s="21"/>
      <c r="S43" s="294" t="str">
        <f t="shared" ref="S43" si="139">IFERROR(R43/R44,"")</f>
        <v/>
      </c>
      <c r="T43" s="285"/>
      <c r="U43" s="21"/>
      <c r="V43" s="294" t="str">
        <f t="shared" ref="V43" si="140">IFERROR(U43/U44,"")</f>
        <v/>
      </c>
      <c r="W43" s="285"/>
      <c r="X43" s="21"/>
      <c r="Y43" s="294" t="str">
        <f t="shared" ref="Y43" si="141">IFERROR(X43/X44,"")</f>
        <v/>
      </c>
      <c r="Z43" s="285"/>
      <c r="AA43" s="21"/>
      <c r="AB43" s="294" t="str">
        <f t="shared" ref="AB43" si="142">IFERROR(AA43/AA44,"")</f>
        <v/>
      </c>
      <c r="AC43" s="285"/>
      <c r="AD43" s="21"/>
      <c r="AE43" s="294" t="str">
        <f t="shared" ref="AE43" si="143">IFERROR(AD43/AD44,"")</f>
        <v/>
      </c>
      <c r="AF43" s="285"/>
      <c r="AG43" s="296"/>
      <c r="AH43" s="39"/>
      <c r="AI43" s="39"/>
      <c r="AJ43" s="297" t="str">
        <f>AP43</f>
        <v>No error</v>
      </c>
      <c r="AK43" s="292" t="str">
        <f>IF(C43="","",IFERROR(INDEX('Reference data'!O:O,MATCH('Indicators - Section B'!C43,'Reference data'!K:K,0)),"Not correct"))</f>
        <v/>
      </c>
      <c r="AM43" s="293" t="str">
        <f>IF(AK43="Not Correct",Translations!A$47,Translations!A$48)</f>
        <v>No error</v>
      </c>
      <c r="AN43" s="276" t="str">
        <f>IF(C43="","",IFERROR(INDEX('Reference data'!J:J,MATCH('Indicators - Section B'!C43,'Reference data'!K:K,0)),""))</f>
        <v/>
      </c>
      <c r="AO43" s="276" t="str">
        <f>IF(C43="","",IF(AND(B43=AN43),"",Translations!$A$49))</f>
        <v/>
      </c>
      <c r="AP43" s="276" t="str">
        <f>AM43&amp;AO43</f>
        <v>No error</v>
      </c>
    </row>
    <row r="44" spans="1:42" ht="30" customHeight="1" x14ac:dyDescent="0.25">
      <c r="A44" s="299"/>
      <c r="B44" s="278"/>
      <c r="C44" s="278"/>
      <c r="D44" s="21"/>
      <c r="E44" s="302"/>
      <c r="F44" s="303"/>
      <c r="G44" s="303"/>
      <c r="H44" s="303"/>
      <c r="I44" s="286"/>
      <c r="J44" s="22"/>
      <c r="K44" s="303"/>
      <c r="L44" s="21"/>
      <c r="M44" s="295"/>
      <c r="N44" s="303"/>
      <c r="O44" s="21"/>
      <c r="P44" s="295"/>
      <c r="Q44" s="286"/>
      <c r="R44" s="21"/>
      <c r="S44" s="295"/>
      <c r="T44" s="286"/>
      <c r="U44" s="21"/>
      <c r="V44" s="295"/>
      <c r="W44" s="286"/>
      <c r="X44" s="21"/>
      <c r="Y44" s="295"/>
      <c r="Z44" s="286"/>
      <c r="AA44" s="21"/>
      <c r="AB44" s="295"/>
      <c r="AC44" s="286"/>
      <c r="AD44" s="21"/>
      <c r="AE44" s="295"/>
      <c r="AF44" s="286"/>
      <c r="AG44" s="296"/>
      <c r="AH44" s="40"/>
      <c r="AI44" s="40"/>
      <c r="AJ44" s="298"/>
      <c r="AK44" s="292"/>
      <c r="AM44" s="293"/>
      <c r="AN44" s="276"/>
      <c r="AO44" s="276"/>
      <c r="AP44" s="276"/>
    </row>
    <row r="45" spans="1:42" ht="30" customHeight="1" x14ac:dyDescent="0.25">
      <c r="A45" s="299">
        <v>20</v>
      </c>
      <c r="B45" s="279"/>
      <c r="C45" s="279"/>
      <c r="D45" s="23"/>
      <c r="E45" s="300" t="str">
        <f t="shared" ref="E45" si="144">IFERROR(D45/D46,"")</f>
        <v/>
      </c>
      <c r="F45" s="301"/>
      <c r="G45" s="301"/>
      <c r="H45" s="301"/>
      <c r="I45" s="283"/>
      <c r="J45" s="24"/>
      <c r="K45" s="301"/>
      <c r="L45" s="23"/>
      <c r="M45" s="287" t="str">
        <f t="shared" ref="M45" si="145">IFERROR(L45/L46,"")</f>
        <v/>
      </c>
      <c r="N45" s="301"/>
      <c r="O45" s="23"/>
      <c r="P45" s="287" t="str">
        <f t="shared" ref="P45" si="146">IFERROR(O45/O46,"")</f>
        <v/>
      </c>
      <c r="Q45" s="283"/>
      <c r="R45" s="23"/>
      <c r="S45" s="287" t="str">
        <f t="shared" ref="S45" si="147">IFERROR(R45/R46,"")</f>
        <v/>
      </c>
      <c r="T45" s="283"/>
      <c r="U45" s="23"/>
      <c r="V45" s="287" t="str">
        <f t="shared" ref="V45" si="148">IFERROR(U45/U46,"")</f>
        <v/>
      </c>
      <c r="W45" s="283"/>
      <c r="X45" s="23"/>
      <c r="Y45" s="287" t="str">
        <f t="shared" ref="Y45" si="149">IFERROR(X45/X46,"")</f>
        <v/>
      </c>
      <c r="Z45" s="283"/>
      <c r="AA45" s="23"/>
      <c r="AB45" s="287" t="str">
        <f t="shared" ref="AB45" si="150">IFERROR(AA45/AA46,"")</f>
        <v/>
      </c>
      <c r="AC45" s="283"/>
      <c r="AD45" s="23"/>
      <c r="AE45" s="287" t="str">
        <f t="shared" ref="AE45" si="151">IFERROR(AD45/AD46,"")</f>
        <v/>
      </c>
      <c r="AF45" s="283"/>
      <c r="AG45" s="289"/>
      <c r="AH45" s="41"/>
      <c r="AI45" s="41"/>
      <c r="AJ45" s="290" t="str">
        <f>AP45</f>
        <v>No error</v>
      </c>
      <c r="AK45" s="292" t="str">
        <f>IF(C45="","",IFERROR(INDEX('Reference data'!O:O,MATCH('Indicators - Section B'!C45,'Reference data'!K:K,0)),"Not correct"))</f>
        <v/>
      </c>
      <c r="AM45" s="293" t="str">
        <f>IF(AK45="Not Correct",Translations!A$47,Translations!A$48)</f>
        <v>No error</v>
      </c>
      <c r="AN45" s="276" t="str">
        <f>IF(C45="","",IFERROR(INDEX('Reference data'!J:J,MATCH('Indicators - Section B'!C45,'Reference data'!K:K,0)),""))</f>
        <v/>
      </c>
      <c r="AO45" s="276" t="str">
        <f>IF(C45="","",IF(AND(B45=AN45),"",Translations!$A$49))</f>
        <v/>
      </c>
      <c r="AP45" s="276" t="str">
        <f>AM45&amp;AO45</f>
        <v>No error</v>
      </c>
    </row>
    <row r="46" spans="1:42" ht="30" customHeight="1" x14ac:dyDescent="0.25">
      <c r="A46" s="299"/>
      <c r="B46" s="280"/>
      <c r="C46" s="280"/>
      <c r="D46" s="23"/>
      <c r="E46" s="300"/>
      <c r="F46" s="301"/>
      <c r="G46" s="301"/>
      <c r="H46" s="301"/>
      <c r="I46" s="284"/>
      <c r="J46" s="24"/>
      <c r="K46" s="301"/>
      <c r="L46" s="23"/>
      <c r="M46" s="288"/>
      <c r="N46" s="301"/>
      <c r="O46" s="23"/>
      <c r="P46" s="288"/>
      <c r="Q46" s="284"/>
      <c r="R46" s="23"/>
      <c r="S46" s="288"/>
      <c r="T46" s="284"/>
      <c r="U46" s="23"/>
      <c r="V46" s="288"/>
      <c r="W46" s="284"/>
      <c r="X46" s="23"/>
      <c r="Y46" s="288"/>
      <c r="Z46" s="284"/>
      <c r="AA46" s="23"/>
      <c r="AB46" s="288"/>
      <c r="AC46" s="284"/>
      <c r="AD46" s="23"/>
      <c r="AE46" s="288"/>
      <c r="AF46" s="284"/>
      <c r="AG46" s="289"/>
      <c r="AH46" s="42"/>
      <c r="AI46" s="42"/>
      <c r="AJ46" s="291"/>
      <c r="AK46" s="292"/>
      <c r="AM46" s="293"/>
      <c r="AN46" s="276"/>
      <c r="AO46" s="276"/>
      <c r="AP46" s="276"/>
    </row>
    <row r="47" spans="1:42" ht="30" customHeight="1" x14ac:dyDescent="0.25">
      <c r="A47" s="299">
        <v>21</v>
      </c>
      <c r="B47" s="277"/>
      <c r="C47" s="277"/>
      <c r="D47" s="21"/>
      <c r="E47" s="302" t="str">
        <f t="shared" ref="E47" si="152">IFERROR(D47/D48,"")</f>
        <v/>
      </c>
      <c r="F47" s="303"/>
      <c r="G47" s="303"/>
      <c r="H47" s="303"/>
      <c r="I47" s="285"/>
      <c r="J47" s="22"/>
      <c r="K47" s="303"/>
      <c r="L47" s="21"/>
      <c r="M47" s="294" t="str">
        <f t="shared" ref="M47" si="153">IFERROR(L47/L48,"")</f>
        <v/>
      </c>
      <c r="N47" s="303"/>
      <c r="O47" s="21"/>
      <c r="P47" s="294" t="str">
        <f t="shared" ref="P47" si="154">IFERROR(O47/O48,"")</f>
        <v/>
      </c>
      <c r="Q47" s="285"/>
      <c r="R47" s="21"/>
      <c r="S47" s="294" t="str">
        <f t="shared" ref="S47" si="155">IFERROR(R47/R48,"")</f>
        <v/>
      </c>
      <c r="T47" s="285"/>
      <c r="U47" s="21"/>
      <c r="V47" s="294" t="str">
        <f t="shared" ref="V47" si="156">IFERROR(U47/U48,"")</f>
        <v/>
      </c>
      <c r="W47" s="285"/>
      <c r="X47" s="21"/>
      <c r="Y47" s="294" t="str">
        <f t="shared" ref="Y47" si="157">IFERROR(X47/X48,"")</f>
        <v/>
      </c>
      <c r="Z47" s="285"/>
      <c r="AA47" s="21"/>
      <c r="AB47" s="294" t="str">
        <f t="shared" ref="AB47" si="158">IFERROR(AA47/AA48,"")</f>
        <v/>
      </c>
      <c r="AC47" s="285"/>
      <c r="AD47" s="21"/>
      <c r="AE47" s="294" t="str">
        <f t="shared" ref="AE47" si="159">IFERROR(AD47/AD48,"")</f>
        <v/>
      </c>
      <c r="AF47" s="285"/>
      <c r="AG47" s="296"/>
      <c r="AH47" s="39"/>
      <c r="AI47" s="39"/>
      <c r="AJ47" s="297" t="str">
        <f>AP47</f>
        <v>No error</v>
      </c>
      <c r="AK47" s="292" t="str">
        <f>IF(C47="","",IFERROR(INDEX('Reference data'!O:O,MATCH('Indicators - Section B'!C47,'Reference data'!K:K,0)),"Not correct"))</f>
        <v/>
      </c>
      <c r="AM47" s="293" t="str">
        <f>IF(AK47="Not Correct",Translations!A$47,Translations!A$48)</f>
        <v>No error</v>
      </c>
      <c r="AN47" s="276" t="str">
        <f>IF(C47="","",IFERROR(INDEX('Reference data'!J:J,MATCH('Indicators - Section B'!C47,'Reference data'!K:K,0)),""))</f>
        <v/>
      </c>
      <c r="AO47" s="276" t="str">
        <f>IF(C47="","",IF(AND(B47=AN47),"",Translations!$A$49))</f>
        <v/>
      </c>
      <c r="AP47" s="276" t="str">
        <f>AM47&amp;AO47</f>
        <v>No error</v>
      </c>
    </row>
    <row r="48" spans="1:42" ht="30" customHeight="1" x14ac:dyDescent="0.25">
      <c r="A48" s="299"/>
      <c r="B48" s="278"/>
      <c r="C48" s="278"/>
      <c r="D48" s="21"/>
      <c r="E48" s="302"/>
      <c r="F48" s="303"/>
      <c r="G48" s="303"/>
      <c r="H48" s="303"/>
      <c r="I48" s="286"/>
      <c r="J48" s="22"/>
      <c r="K48" s="303"/>
      <c r="L48" s="21"/>
      <c r="M48" s="295"/>
      <c r="N48" s="303"/>
      <c r="O48" s="21"/>
      <c r="P48" s="295"/>
      <c r="Q48" s="286"/>
      <c r="R48" s="21"/>
      <c r="S48" s="295"/>
      <c r="T48" s="286"/>
      <c r="U48" s="21"/>
      <c r="V48" s="295"/>
      <c r="W48" s="286"/>
      <c r="X48" s="21"/>
      <c r="Y48" s="295"/>
      <c r="Z48" s="286"/>
      <c r="AA48" s="21"/>
      <c r="AB48" s="295"/>
      <c r="AC48" s="286"/>
      <c r="AD48" s="21"/>
      <c r="AE48" s="295"/>
      <c r="AF48" s="286"/>
      <c r="AG48" s="296"/>
      <c r="AH48" s="40"/>
      <c r="AI48" s="40"/>
      <c r="AJ48" s="298"/>
      <c r="AK48" s="292"/>
      <c r="AM48" s="293"/>
      <c r="AN48" s="276"/>
      <c r="AO48" s="276"/>
      <c r="AP48" s="276"/>
    </row>
    <row r="49" spans="1:42" ht="30" customHeight="1" x14ac:dyDescent="0.25">
      <c r="A49" s="299">
        <v>22</v>
      </c>
      <c r="B49" s="279"/>
      <c r="C49" s="279"/>
      <c r="D49" s="23"/>
      <c r="E49" s="300" t="str">
        <f t="shared" ref="E49" si="160">IFERROR(D49/D50,"")</f>
        <v/>
      </c>
      <c r="F49" s="301"/>
      <c r="G49" s="301"/>
      <c r="H49" s="301"/>
      <c r="I49" s="283"/>
      <c r="J49" s="24"/>
      <c r="K49" s="301"/>
      <c r="L49" s="23"/>
      <c r="M49" s="287" t="str">
        <f t="shared" ref="M49" si="161">IFERROR(L49/L50,"")</f>
        <v/>
      </c>
      <c r="N49" s="301"/>
      <c r="O49" s="23"/>
      <c r="P49" s="287" t="str">
        <f t="shared" ref="P49" si="162">IFERROR(O49/O50,"")</f>
        <v/>
      </c>
      <c r="Q49" s="283"/>
      <c r="R49" s="23"/>
      <c r="S49" s="287" t="str">
        <f t="shared" ref="S49" si="163">IFERROR(R49/R50,"")</f>
        <v/>
      </c>
      <c r="T49" s="283"/>
      <c r="U49" s="23"/>
      <c r="V49" s="287" t="str">
        <f t="shared" ref="V49" si="164">IFERROR(U49/U50,"")</f>
        <v/>
      </c>
      <c r="W49" s="283"/>
      <c r="X49" s="23"/>
      <c r="Y49" s="287" t="str">
        <f t="shared" ref="Y49" si="165">IFERROR(X49/X50,"")</f>
        <v/>
      </c>
      <c r="Z49" s="283"/>
      <c r="AA49" s="23"/>
      <c r="AB49" s="287" t="str">
        <f t="shared" ref="AB49" si="166">IFERROR(AA49/AA50,"")</f>
        <v/>
      </c>
      <c r="AC49" s="283"/>
      <c r="AD49" s="23"/>
      <c r="AE49" s="287" t="str">
        <f t="shared" ref="AE49" si="167">IFERROR(AD49/AD50,"")</f>
        <v/>
      </c>
      <c r="AF49" s="283"/>
      <c r="AG49" s="289"/>
      <c r="AH49" s="41"/>
      <c r="AI49" s="41"/>
      <c r="AJ49" s="290" t="str">
        <f>AP49</f>
        <v>No error</v>
      </c>
      <c r="AK49" s="292" t="str">
        <f>IF(C49="","",IFERROR(INDEX('Reference data'!O:O,MATCH('Indicators - Section B'!C49,'Reference data'!K:K,0)),"Not correct"))</f>
        <v/>
      </c>
      <c r="AM49" s="293" t="str">
        <f>IF(AK49="Not Correct",Translations!A$47,Translations!A$48)</f>
        <v>No error</v>
      </c>
      <c r="AN49" s="276" t="str">
        <f>IF(C49="","",IFERROR(INDEX('Reference data'!J:J,MATCH('Indicators - Section B'!C49,'Reference data'!K:K,0)),""))</f>
        <v/>
      </c>
      <c r="AO49" s="276" t="str">
        <f>IF(C49="","",IF(AND(B49=AN49),"",Translations!$A$49))</f>
        <v/>
      </c>
      <c r="AP49" s="276" t="str">
        <f>AM49&amp;AO49</f>
        <v>No error</v>
      </c>
    </row>
    <row r="50" spans="1:42" ht="30" customHeight="1" x14ac:dyDescent="0.25">
      <c r="A50" s="299"/>
      <c r="B50" s="280"/>
      <c r="C50" s="280"/>
      <c r="D50" s="23"/>
      <c r="E50" s="300"/>
      <c r="F50" s="301"/>
      <c r="G50" s="301"/>
      <c r="H50" s="301"/>
      <c r="I50" s="284"/>
      <c r="J50" s="24"/>
      <c r="K50" s="301"/>
      <c r="L50" s="23"/>
      <c r="M50" s="288"/>
      <c r="N50" s="301"/>
      <c r="O50" s="23"/>
      <c r="P50" s="288"/>
      <c r="Q50" s="284"/>
      <c r="R50" s="23"/>
      <c r="S50" s="288"/>
      <c r="T50" s="284"/>
      <c r="U50" s="23"/>
      <c r="V50" s="288"/>
      <c r="W50" s="284"/>
      <c r="X50" s="23"/>
      <c r="Y50" s="288"/>
      <c r="Z50" s="284"/>
      <c r="AA50" s="23"/>
      <c r="AB50" s="288"/>
      <c r="AC50" s="284"/>
      <c r="AD50" s="23"/>
      <c r="AE50" s="288"/>
      <c r="AF50" s="284"/>
      <c r="AG50" s="289"/>
      <c r="AH50" s="42"/>
      <c r="AI50" s="42"/>
      <c r="AJ50" s="291"/>
      <c r="AK50" s="292"/>
      <c r="AM50" s="293"/>
      <c r="AN50" s="276"/>
      <c r="AO50" s="276"/>
      <c r="AP50" s="276"/>
    </row>
    <row r="51" spans="1:42" ht="30" customHeight="1" x14ac:dyDescent="0.25">
      <c r="A51" s="299">
        <v>23</v>
      </c>
      <c r="B51" s="277"/>
      <c r="C51" s="277"/>
      <c r="D51" s="21"/>
      <c r="E51" s="302" t="str">
        <f t="shared" ref="E51" si="168">IFERROR(D51/D52,"")</f>
        <v/>
      </c>
      <c r="F51" s="303"/>
      <c r="G51" s="303"/>
      <c r="H51" s="303"/>
      <c r="I51" s="285"/>
      <c r="J51" s="22"/>
      <c r="K51" s="303"/>
      <c r="L51" s="21"/>
      <c r="M51" s="294" t="str">
        <f t="shared" ref="M51" si="169">IFERROR(L51/L52,"")</f>
        <v/>
      </c>
      <c r="N51" s="303"/>
      <c r="O51" s="21"/>
      <c r="P51" s="294" t="str">
        <f t="shared" ref="P51" si="170">IFERROR(O51/O52,"")</f>
        <v/>
      </c>
      <c r="Q51" s="285"/>
      <c r="R51" s="21"/>
      <c r="S51" s="294" t="str">
        <f t="shared" ref="S51" si="171">IFERROR(R51/R52,"")</f>
        <v/>
      </c>
      <c r="T51" s="285"/>
      <c r="U51" s="21"/>
      <c r="V51" s="294" t="str">
        <f t="shared" ref="V51" si="172">IFERROR(U51/U52,"")</f>
        <v/>
      </c>
      <c r="W51" s="285"/>
      <c r="X51" s="21"/>
      <c r="Y51" s="294" t="str">
        <f t="shared" ref="Y51" si="173">IFERROR(X51/X52,"")</f>
        <v/>
      </c>
      <c r="Z51" s="285"/>
      <c r="AA51" s="21"/>
      <c r="AB51" s="294" t="str">
        <f t="shared" ref="AB51" si="174">IFERROR(AA51/AA52,"")</f>
        <v/>
      </c>
      <c r="AC51" s="285"/>
      <c r="AD51" s="21"/>
      <c r="AE51" s="294" t="str">
        <f t="shared" ref="AE51" si="175">IFERROR(AD51/AD52,"")</f>
        <v/>
      </c>
      <c r="AF51" s="285"/>
      <c r="AG51" s="296"/>
      <c r="AH51" s="39"/>
      <c r="AI51" s="39"/>
      <c r="AJ51" s="297" t="str">
        <f>AP51</f>
        <v>No error</v>
      </c>
      <c r="AK51" s="292" t="str">
        <f>IF(C51="","",IFERROR(INDEX('Reference data'!O:O,MATCH('Indicators - Section B'!C51,'Reference data'!K:K,0)),"Not correct"))</f>
        <v/>
      </c>
      <c r="AM51" s="293" t="str">
        <f>IF(AK51="Not Correct",Translations!A$47,Translations!A$48)</f>
        <v>No error</v>
      </c>
      <c r="AN51" s="276" t="str">
        <f>IF(C51="","",IFERROR(INDEX('Reference data'!J:J,MATCH('Indicators - Section B'!C51,'Reference data'!K:K,0)),""))</f>
        <v/>
      </c>
      <c r="AO51" s="276" t="str">
        <f>IF(C51="","",IF(AND(B51=AN51),"",Translations!$A$49))</f>
        <v/>
      </c>
      <c r="AP51" s="276" t="str">
        <f>AM51&amp;AO51</f>
        <v>No error</v>
      </c>
    </row>
    <row r="52" spans="1:42" ht="30" customHeight="1" x14ac:dyDescent="0.25">
      <c r="A52" s="299"/>
      <c r="B52" s="278"/>
      <c r="C52" s="278"/>
      <c r="D52" s="21"/>
      <c r="E52" s="302"/>
      <c r="F52" s="303"/>
      <c r="G52" s="303"/>
      <c r="H52" s="303"/>
      <c r="I52" s="286"/>
      <c r="J52" s="22"/>
      <c r="K52" s="303"/>
      <c r="L52" s="21"/>
      <c r="M52" s="295"/>
      <c r="N52" s="303"/>
      <c r="O52" s="21"/>
      <c r="P52" s="295"/>
      <c r="Q52" s="286"/>
      <c r="R52" s="21"/>
      <c r="S52" s="295"/>
      <c r="T52" s="286"/>
      <c r="U52" s="21"/>
      <c r="V52" s="295"/>
      <c r="W52" s="286"/>
      <c r="X52" s="21"/>
      <c r="Y52" s="295"/>
      <c r="Z52" s="286"/>
      <c r="AA52" s="21"/>
      <c r="AB52" s="295"/>
      <c r="AC52" s="286"/>
      <c r="AD52" s="21"/>
      <c r="AE52" s="295"/>
      <c r="AF52" s="286"/>
      <c r="AG52" s="296"/>
      <c r="AH52" s="40"/>
      <c r="AI52" s="40"/>
      <c r="AJ52" s="298"/>
      <c r="AK52" s="292"/>
      <c r="AM52" s="293"/>
      <c r="AN52" s="276"/>
      <c r="AO52" s="276"/>
      <c r="AP52" s="276"/>
    </row>
    <row r="53" spans="1:42" ht="30" customHeight="1" x14ac:dyDescent="0.25">
      <c r="A53" s="299">
        <v>24</v>
      </c>
      <c r="B53" s="279"/>
      <c r="C53" s="279"/>
      <c r="D53" s="23"/>
      <c r="E53" s="300" t="str">
        <f t="shared" ref="E53" si="176">IFERROR(D53/D54,"")</f>
        <v/>
      </c>
      <c r="F53" s="301"/>
      <c r="G53" s="301"/>
      <c r="H53" s="301"/>
      <c r="I53" s="283"/>
      <c r="J53" s="24"/>
      <c r="K53" s="301"/>
      <c r="L53" s="23"/>
      <c r="M53" s="287" t="str">
        <f t="shared" ref="M53" si="177">IFERROR(L53/L54,"")</f>
        <v/>
      </c>
      <c r="N53" s="301"/>
      <c r="O53" s="23"/>
      <c r="P53" s="287" t="str">
        <f t="shared" ref="P53" si="178">IFERROR(O53/O54,"")</f>
        <v/>
      </c>
      <c r="Q53" s="283"/>
      <c r="R53" s="23"/>
      <c r="S53" s="287" t="str">
        <f t="shared" ref="S53" si="179">IFERROR(R53/R54,"")</f>
        <v/>
      </c>
      <c r="T53" s="283"/>
      <c r="U53" s="23"/>
      <c r="V53" s="287" t="str">
        <f t="shared" ref="V53" si="180">IFERROR(U53/U54,"")</f>
        <v/>
      </c>
      <c r="W53" s="283"/>
      <c r="X53" s="23"/>
      <c r="Y53" s="287" t="str">
        <f t="shared" ref="Y53" si="181">IFERROR(X53/X54,"")</f>
        <v/>
      </c>
      <c r="Z53" s="283"/>
      <c r="AA53" s="23"/>
      <c r="AB53" s="287" t="str">
        <f t="shared" ref="AB53" si="182">IFERROR(AA53/AA54,"")</f>
        <v/>
      </c>
      <c r="AC53" s="283"/>
      <c r="AD53" s="23"/>
      <c r="AE53" s="287" t="str">
        <f t="shared" ref="AE53" si="183">IFERROR(AD53/AD54,"")</f>
        <v/>
      </c>
      <c r="AF53" s="283"/>
      <c r="AG53" s="289"/>
      <c r="AH53" s="41"/>
      <c r="AI53" s="41"/>
      <c r="AJ53" s="290" t="str">
        <f>AP53</f>
        <v>No error</v>
      </c>
      <c r="AK53" s="292" t="str">
        <f>IF(C53="","",IFERROR(INDEX('Reference data'!O:O,MATCH('Indicators - Section B'!C53,'Reference data'!K:K,0)),"Not correct"))</f>
        <v/>
      </c>
      <c r="AM53" s="293" t="str">
        <f>IF(AK53="Not Correct",Translations!A$47,Translations!A$48)</f>
        <v>No error</v>
      </c>
      <c r="AN53" s="276" t="str">
        <f>IF(C53="","",IFERROR(INDEX('Reference data'!J:J,MATCH('Indicators - Section B'!C53,'Reference data'!K:K,0)),""))</f>
        <v/>
      </c>
      <c r="AO53" s="276" t="str">
        <f>IF(C53="","",IF(AND(B53=AN53),"",Translations!$A$49))</f>
        <v/>
      </c>
      <c r="AP53" s="276" t="str">
        <f>AM53&amp;AO53</f>
        <v>No error</v>
      </c>
    </row>
    <row r="54" spans="1:42" ht="30" customHeight="1" x14ac:dyDescent="0.25">
      <c r="A54" s="299"/>
      <c r="B54" s="280"/>
      <c r="C54" s="280"/>
      <c r="D54" s="23"/>
      <c r="E54" s="300"/>
      <c r="F54" s="301"/>
      <c r="G54" s="301"/>
      <c r="H54" s="301"/>
      <c r="I54" s="284"/>
      <c r="J54" s="24"/>
      <c r="K54" s="301"/>
      <c r="L54" s="23"/>
      <c r="M54" s="288"/>
      <c r="N54" s="301"/>
      <c r="O54" s="23"/>
      <c r="P54" s="288"/>
      <c r="Q54" s="284"/>
      <c r="R54" s="23"/>
      <c r="S54" s="288"/>
      <c r="T54" s="284"/>
      <c r="U54" s="23"/>
      <c r="V54" s="288"/>
      <c r="W54" s="284"/>
      <c r="X54" s="23"/>
      <c r="Y54" s="288"/>
      <c r="Z54" s="284"/>
      <c r="AA54" s="23"/>
      <c r="AB54" s="288"/>
      <c r="AC54" s="284"/>
      <c r="AD54" s="23"/>
      <c r="AE54" s="288"/>
      <c r="AF54" s="284"/>
      <c r="AG54" s="289"/>
      <c r="AH54" s="42"/>
      <c r="AI54" s="42"/>
      <c r="AJ54" s="291"/>
      <c r="AK54" s="292"/>
      <c r="AM54" s="293"/>
      <c r="AN54" s="276"/>
      <c r="AO54" s="276"/>
      <c r="AP54" s="276"/>
    </row>
    <row r="55" spans="1:42" ht="30" customHeight="1" x14ac:dyDescent="0.25">
      <c r="A55" s="299">
        <v>25</v>
      </c>
      <c r="B55" s="277"/>
      <c r="C55" s="277"/>
      <c r="D55" s="21"/>
      <c r="E55" s="302" t="str">
        <f t="shared" ref="E55" si="184">IFERROR(D55/D56,"")</f>
        <v/>
      </c>
      <c r="F55" s="303"/>
      <c r="G55" s="303"/>
      <c r="H55" s="303"/>
      <c r="I55" s="285"/>
      <c r="J55" s="22"/>
      <c r="K55" s="303"/>
      <c r="L55" s="21"/>
      <c r="M55" s="294" t="str">
        <f t="shared" ref="M55" si="185">IFERROR(L55/L56,"")</f>
        <v/>
      </c>
      <c r="N55" s="303"/>
      <c r="O55" s="21"/>
      <c r="P55" s="294" t="str">
        <f t="shared" ref="P55" si="186">IFERROR(O55/O56,"")</f>
        <v/>
      </c>
      <c r="Q55" s="285"/>
      <c r="R55" s="21"/>
      <c r="S55" s="294" t="str">
        <f t="shared" ref="S55" si="187">IFERROR(R55/R56,"")</f>
        <v/>
      </c>
      <c r="T55" s="285"/>
      <c r="U55" s="21"/>
      <c r="V55" s="294" t="str">
        <f t="shared" ref="V55" si="188">IFERROR(U55/U56,"")</f>
        <v/>
      </c>
      <c r="W55" s="285"/>
      <c r="X55" s="21"/>
      <c r="Y55" s="294" t="str">
        <f t="shared" ref="Y55" si="189">IFERROR(X55/X56,"")</f>
        <v/>
      </c>
      <c r="Z55" s="285"/>
      <c r="AA55" s="21"/>
      <c r="AB55" s="294" t="str">
        <f t="shared" ref="AB55" si="190">IFERROR(AA55/AA56,"")</f>
        <v/>
      </c>
      <c r="AC55" s="285"/>
      <c r="AD55" s="21"/>
      <c r="AE55" s="294" t="str">
        <f t="shared" ref="AE55" si="191">IFERROR(AD55/AD56,"")</f>
        <v/>
      </c>
      <c r="AF55" s="285"/>
      <c r="AG55" s="296"/>
      <c r="AH55" s="39"/>
      <c r="AI55" s="39"/>
      <c r="AJ55" s="297" t="str">
        <f>AP55</f>
        <v>No error</v>
      </c>
      <c r="AK55" s="292" t="str">
        <f>IF(C55="","",IFERROR(INDEX('Reference data'!O:O,MATCH('Indicators - Section B'!C55,'Reference data'!K:K,0)),"Not correct"))</f>
        <v/>
      </c>
      <c r="AM55" s="293" t="str">
        <f>IF(AK55="Not Correct",Translations!A$47,Translations!A$48)</f>
        <v>No error</v>
      </c>
      <c r="AN55" s="276" t="str">
        <f>IF(C55="","",IFERROR(INDEX('Reference data'!J:J,MATCH('Indicators - Section B'!C55,'Reference data'!K:K,0)),""))</f>
        <v/>
      </c>
      <c r="AO55" s="276" t="str">
        <f>IF(C55="","",IF(AND(B55=AN55),"",Translations!$A$49))</f>
        <v/>
      </c>
      <c r="AP55" s="276" t="str">
        <f>AM55&amp;AO55</f>
        <v>No error</v>
      </c>
    </row>
    <row r="56" spans="1:42" ht="30" customHeight="1" x14ac:dyDescent="0.25">
      <c r="A56" s="299"/>
      <c r="B56" s="278"/>
      <c r="C56" s="278"/>
      <c r="D56" s="21"/>
      <c r="E56" s="302"/>
      <c r="F56" s="303"/>
      <c r="G56" s="303"/>
      <c r="H56" s="303"/>
      <c r="I56" s="286"/>
      <c r="J56" s="22"/>
      <c r="K56" s="303"/>
      <c r="L56" s="21"/>
      <c r="M56" s="295"/>
      <c r="N56" s="303"/>
      <c r="O56" s="21"/>
      <c r="P56" s="295"/>
      <c r="Q56" s="286"/>
      <c r="R56" s="21"/>
      <c r="S56" s="295"/>
      <c r="T56" s="286"/>
      <c r="U56" s="21"/>
      <c r="V56" s="295"/>
      <c r="W56" s="286"/>
      <c r="X56" s="21"/>
      <c r="Y56" s="295"/>
      <c r="Z56" s="286"/>
      <c r="AA56" s="21"/>
      <c r="AB56" s="295"/>
      <c r="AC56" s="286"/>
      <c r="AD56" s="21"/>
      <c r="AE56" s="295"/>
      <c r="AF56" s="286"/>
      <c r="AG56" s="296"/>
      <c r="AH56" s="40"/>
      <c r="AI56" s="40"/>
      <c r="AJ56" s="298"/>
      <c r="AK56" s="292"/>
      <c r="AM56" s="293"/>
      <c r="AN56" s="276"/>
      <c r="AO56" s="276"/>
      <c r="AP56" s="276"/>
    </row>
    <row r="57" spans="1:42" ht="30" customHeight="1" x14ac:dyDescent="0.25">
      <c r="A57" s="299">
        <v>26</v>
      </c>
      <c r="B57" s="279"/>
      <c r="C57" s="279"/>
      <c r="D57" s="23"/>
      <c r="E57" s="300" t="str">
        <f t="shared" ref="E57" si="192">IFERROR(D57/D58,"")</f>
        <v/>
      </c>
      <c r="F57" s="301"/>
      <c r="G57" s="301"/>
      <c r="H57" s="301"/>
      <c r="I57" s="283"/>
      <c r="J57" s="24"/>
      <c r="K57" s="301"/>
      <c r="L57" s="23"/>
      <c r="M57" s="287" t="str">
        <f t="shared" ref="M57" si="193">IFERROR(L57/L58,"")</f>
        <v/>
      </c>
      <c r="N57" s="301"/>
      <c r="O57" s="23"/>
      <c r="P57" s="287" t="str">
        <f t="shared" ref="P57" si="194">IFERROR(O57/O58,"")</f>
        <v/>
      </c>
      <c r="Q57" s="283"/>
      <c r="R57" s="23"/>
      <c r="S57" s="287" t="str">
        <f t="shared" ref="S57" si="195">IFERROR(R57/R58,"")</f>
        <v/>
      </c>
      <c r="T57" s="283"/>
      <c r="U57" s="23"/>
      <c r="V57" s="287" t="str">
        <f t="shared" ref="V57" si="196">IFERROR(U57/U58,"")</f>
        <v/>
      </c>
      <c r="W57" s="283"/>
      <c r="X57" s="23"/>
      <c r="Y57" s="287" t="str">
        <f t="shared" ref="Y57" si="197">IFERROR(X57/X58,"")</f>
        <v/>
      </c>
      <c r="Z57" s="283"/>
      <c r="AA57" s="23"/>
      <c r="AB57" s="287" t="str">
        <f t="shared" ref="AB57" si="198">IFERROR(AA57/AA58,"")</f>
        <v/>
      </c>
      <c r="AC57" s="283"/>
      <c r="AD57" s="23"/>
      <c r="AE57" s="287" t="str">
        <f t="shared" ref="AE57" si="199">IFERROR(AD57/AD58,"")</f>
        <v/>
      </c>
      <c r="AF57" s="283"/>
      <c r="AG57" s="289"/>
      <c r="AH57" s="41"/>
      <c r="AI57" s="41"/>
      <c r="AJ57" s="290" t="str">
        <f>AP57</f>
        <v>No error</v>
      </c>
      <c r="AK57" s="292" t="str">
        <f>IF(C57="","",IFERROR(INDEX('Reference data'!O:O,MATCH('Indicators - Section B'!C57,'Reference data'!K:K,0)),"Not correct"))</f>
        <v/>
      </c>
      <c r="AM57" s="293" t="str">
        <f>IF(AK57="Not Correct",Translations!A$47,Translations!A$48)</f>
        <v>No error</v>
      </c>
      <c r="AN57" s="276" t="str">
        <f>IF(C57="","",IFERROR(INDEX('Reference data'!J:J,MATCH('Indicators - Section B'!C57,'Reference data'!K:K,0)),""))</f>
        <v/>
      </c>
      <c r="AO57" s="276" t="str">
        <f>IF(C57="","",IF(AND(B57=AN57),"",Translations!$A$49))</f>
        <v/>
      </c>
      <c r="AP57" s="276" t="str">
        <f>AM57&amp;AO57</f>
        <v>No error</v>
      </c>
    </row>
    <row r="58" spans="1:42" ht="30" customHeight="1" x14ac:dyDescent="0.25">
      <c r="A58" s="299"/>
      <c r="B58" s="280"/>
      <c r="C58" s="280"/>
      <c r="D58" s="23"/>
      <c r="E58" s="300"/>
      <c r="F58" s="301"/>
      <c r="G58" s="301"/>
      <c r="H58" s="301"/>
      <c r="I58" s="284"/>
      <c r="J58" s="24"/>
      <c r="K58" s="301"/>
      <c r="L58" s="23"/>
      <c r="M58" s="288"/>
      <c r="N58" s="301"/>
      <c r="O58" s="23"/>
      <c r="P58" s="288"/>
      <c r="Q58" s="284"/>
      <c r="R58" s="23"/>
      <c r="S58" s="288"/>
      <c r="T58" s="284"/>
      <c r="U58" s="23"/>
      <c r="V58" s="288"/>
      <c r="W58" s="284"/>
      <c r="X58" s="23"/>
      <c r="Y58" s="288"/>
      <c r="Z58" s="284"/>
      <c r="AA58" s="23"/>
      <c r="AB58" s="288"/>
      <c r="AC58" s="284"/>
      <c r="AD58" s="23"/>
      <c r="AE58" s="288"/>
      <c r="AF58" s="284"/>
      <c r="AG58" s="289"/>
      <c r="AH58" s="42"/>
      <c r="AI58" s="42"/>
      <c r="AJ58" s="291"/>
      <c r="AK58" s="292"/>
      <c r="AM58" s="293"/>
      <c r="AN58" s="276"/>
      <c r="AO58" s="276"/>
      <c r="AP58" s="276"/>
    </row>
    <row r="59" spans="1:42" ht="30" customHeight="1" x14ac:dyDescent="0.25">
      <c r="A59" s="299">
        <v>27</v>
      </c>
      <c r="B59" s="277"/>
      <c r="C59" s="277"/>
      <c r="D59" s="21"/>
      <c r="E59" s="302" t="str">
        <f t="shared" ref="E59" si="200">IFERROR(D59/D60,"")</f>
        <v/>
      </c>
      <c r="F59" s="303"/>
      <c r="G59" s="303"/>
      <c r="H59" s="303"/>
      <c r="I59" s="285"/>
      <c r="J59" s="22"/>
      <c r="K59" s="303"/>
      <c r="L59" s="21"/>
      <c r="M59" s="294" t="str">
        <f t="shared" ref="M59" si="201">IFERROR(L59/L60,"")</f>
        <v/>
      </c>
      <c r="N59" s="303"/>
      <c r="O59" s="21"/>
      <c r="P59" s="294" t="str">
        <f t="shared" ref="P59" si="202">IFERROR(O59/O60,"")</f>
        <v/>
      </c>
      <c r="Q59" s="285"/>
      <c r="R59" s="21"/>
      <c r="S59" s="294" t="str">
        <f t="shared" ref="S59" si="203">IFERROR(R59/R60,"")</f>
        <v/>
      </c>
      <c r="T59" s="285"/>
      <c r="U59" s="21"/>
      <c r="V59" s="294" t="str">
        <f t="shared" ref="V59" si="204">IFERROR(U59/U60,"")</f>
        <v/>
      </c>
      <c r="W59" s="285"/>
      <c r="X59" s="21"/>
      <c r="Y59" s="294" t="str">
        <f t="shared" ref="Y59" si="205">IFERROR(X59/X60,"")</f>
        <v/>
      </c>
      <c r="Z59" s="285"/>
      <c r="AA59" s="21"/>
      <c r="AB59" s="294" t="str">
        <f t="shared" ref="AB59" si="206">IFERROR(AA59/AA60,"")</f>
        <v/>
      </c>
      <c r="AC59" s="285"/>
      <c r="AD59" s="21"/>
      <c r="AE59" s="294" t="str">
        <f t="shared" ref="AE59" si="207">IFERROR(AD59/AD60,"")</f>
        <v/>
      </c>
      <c r="AF59" s="285"/>
      <c r="AG59" s="296"/>
      <c r="AH59" s="39"/>
      <c r="AI59" s="39"/>
      <c r="AJ59" s="297" t="str">
        <f>AP59</f>
        <v>No error</v>
      </c>
      <c r="AK59" s="292" t="str">
        <f>IF(C59="","",IFERROR(INDEX('Reference data'!O:O,MATCH('Indicators - Section B'!C59,'Reference data'!K:K,0)),"Not correct"))</f>
        <v/>
      </c>
      <c r="AM59" s="293" t="str">
        <f>IF(AK59="Not Correct",Translations!A$47,Translations!A$48)</f>
        <v>No error</v>
      </c>
      <c r="AN59" s="276" t="str">
        <f>IF(C59="","",IFERROR(INDEX('Reference data'!J:J,MATCH('Indicators - Section B'!C59,'Reference data'!K:K,0)),""))</f>
        <v/>
      </c>
      <c r="AO59" s="276" t="str">
        <f>IF(C59="","",IF(AND(B59=AN59),"",Translations!$A$49))</f>
        <v/>
      </c>
      <c r="AP59" s="276" t="str">
        <f>AM59&amp;AO59</f>
        <v>No error</v>
      </c>
    </row>
    <row r="60" spans="1:42" ht="30" customHeight="1" x14ac:dyDescent="0.25">
      <c r="A60" s="299"/>
      <c r="B60" s="278"/>
      <c r="C60" s="278"/>
      <c r="D60" s="21"/>
      <c r="E60" s="302"/>
      <c r="F60" s="303"/>
      <c r="G60" s="303"/>
      <c r="H60" s="303"/>
      <c r="I60" s="286"/>
      <c r="J60" s="22"/>
      <c r="K60" s="303"/>
      <c r="L60" s="21"/>
      <c r="M60" s="295"/>
      <c r="N60" s="303"/>
      <c r="O60" s="21"/>
      <c r="P60" s="295"/>
      <c r="Q60" s="286"/>
      <c r="R60" s="21"/>
      <c r="S60" s="295"/>
      <c r="T60" s="286"/>
      <c r="U60" s="21"/>
      <c r="V60" s="295"/>
      <c r="W60" s="286"/>
      <c r="X60" s="21"/>
      <c r="Y60" s="295"/>
      <c r="Z60" s="286"/>
      <c r="AA60" s="21"/>
      <c r="AB60" s="295"/>
      <c r="AC60" s="286"/>
      <c r="AD60" s="21"/>
      <c r="AE60" s="295"/>
      <c r="AF60" s="286"/>
      <c r="AG60" s="296"/>
      <c r="AH60" s="40"/>
      <c r="AI60" s="40"/>
      <c r="AJ60" s="298"/>
      <c r="AK60" s="292"/>
      <c r="AM60" s="293"/>
      <c r="AN60" s="276"/>
      <c r="AO60" s="276"/>
      <c r="AP60" s="276"/>
    </row>
    <row r="61" spans="1:42" ht="30" customHeight="1" x14ac:dyDescent="0.25">
      <c r="A61" s="299">
        <v>28</v>
      </c>
      <c r="B61" s="279"/>
      <c r="C61" s="279"/>
      <c r="D61" s="23"/>
      <c r="E61" s="300" t="str">
        <f t="shared" ref="E61" si="208">IFERROR(D61/D62,"")</f>
        <v/>
      </c>
      <c r="F61" s="301"/>
      <c r="G61" s="301"/>
      <c r="H61" s="301"/>
      <c r="I61" s="283"/>
      <c r="J61" s="24"/>
      <c r="K61" s="301"/>
      <c r="L61" s="23"/>
      <c r="M61" s="287" t="str">
        <f t="shared" ref="M61" si="209">IFERROR(L61/L62,"")</f>
        <v/>
      </c>
      <c r="N61" s="301"/>
      <c r="O61" s="23"/>
      <c r="P61" s="287" t="str">
        <f t="shared" ref="P61" si="210">IFERROR(O61/O62,"")</f>
        <v/>
      </c>
      <c r="Q61" s="283"/>
      <c r="R61" s="23"/>
      <c r="S61" s="287" t="str">
        <f t="shared" ref="S61" si="211">IFERROR(R61/R62,"")</f>
        <v/>
      </c>
      <c r="T61" s="283"/>
      <c r="U61" s="23"/>
      <c r="V61" s="287" t="str">
        <f t="shared" ref="V61" si="212">IFERROR(U61/U62,"")</f>
        <v/>
      </c>
      <c r="W61" s="283"/>
      <c r="X61" s="23"/>
      <c r="Y61" s="287" t="str">
        <f t="shared" ref="Y61" si="213">IFERROR(X61/X62,"")</f>
        <v/>
      </c>
      <c r="Z61" s="283"/>
      <c r="AA61" s="23"/>
      <c r="AB61" s="287" t="str">
        <f t="shared" ref="AB61" si="214">IFERROR(AA61/AA62,"")</f>
        <v/>
      </c>
      <c r="AC61" s="283"/>
      <c r="AD61" s="23"/>
      <c r="AE61" s="287" t="str">
        <f t="shared" ref="AE61" si="215">IFERROR(AD61/AD62,"")</f>
        <v/>
      </c>
      <c r="AF61" s="283"/>
      <c r="AG61" s="289"/>
      <c r="AH61" s="41"/>
      <c r="AI61" s="41"/>
      <c r="AJ61" s="290" t="str">
        <f>AP61</f>
        <v>No error</v>
      </c>
      <c r="AK61" s="292" t="str">
        <f>IF(C61="","",IFERROR(INDEX('Reference data'!O:O,MATCH('Indicators - Section B'!C61,'Reference data'!K:K,0)),"Not correct"))</f>
        <v/>
      </c>
      <c r="AM61" s="293" t="str">
        <f>IF(AK61="Not Correct",Translations!A$47,Translations!A$48)</f>
        <v>No error</v>
      </c>
      <c r="AN61" s="276" t="str">
        <f>IF(C61="","",IFERROR(INDEX('Reference data'!J:J,MATCH('Indicators - Section B'!C61,'Reference data'!K:K,0)),""))</f>
        <v/>
      </c>
      <c r="AO61" s="276" t="str">
        <f>IF(C61="","",IF(AND(B61=AN61),"",Translations!$A$49))</f>
        <v/>
      </c>
      <c r="AP61" s="276" t="str">
        <f>AM61&amp;AO61</f>
        <v>No error</v>
      </c>
    </row>
    <row r="62" spans="1:42" ht="30" customHeight="1" x14ac:dyDescent="0.25">
      <c r="A62" s="299"/>
      <c r="B62" s="280"/>
      <c r="C62" s="280"/>
      <c r="D62" s="23"/>
      <c r="E62" s="300"/>
      <c r="F62" s="301"/>
      <c r="G62" s="301"/>
      <c r="H62" s="301"/>
      <c r="I62" s="284"/>
      <c r="J62" s="24"/>
      <c r="K62" s="301"/>
      <c r="L62" s="23"/>
      <c r="M62" s="288"/>
      <c r="N62" s="301"/>
      <c r="O62" s="23"/>
      <c r="P62" s="288"/>
      <c r="Q62" s="284"/>
      <c r="R62" s="23"/>
      <c r="S62" s="288"/>
      <c r="T62" s="284"/>
      <c r="U62" s="23"/>
      <c r="V62" s="288"/>
      <c r="W62" s="284"/>
      <c r="X62" s="23"/>
      <c r="Y62" s="288"/>
      <c r="Z62" s="284"/>
      <c r="AA62" s="23"/>
      <c r="AB62" s="288"/>
      <c r="AC62" s="284"/>
      <c r="AD62" s="23"/>
      <c r="AE62" s="288"/>
      <c r="AF62" s="284"/>
      <c r="AG62" s="289"/>
      <c r="AH62" s="42"/>
      <c r="AI62" s="42"/>
      <c r="AJ62" s="291"/>
      <c r="AK62" s="292"/>
      <c r="AM62" s="293"/>
      <c r="AN62" s="276"/>
      <c r="AO62" s="276"/>
      <c r="AP62" s="276"/>
    </row>
    <row r="63" spans="1:42" ht="30" customHeight="1" x14ac:dyDescent="0.25">
      <c r="A63" s="299">
        <v>29</v>
      </c>
      <c r="B63" s="277"/>
      <c r="C63" s="277"/>
      <c r="D63" s="21"/>
      <c r="E63" s="302" t="str">
        <f t="shared" ref="E63" si="216">IFERROR(D63/D64,"")</f>
        <v/>
      </c>
      <c r="F63" s="303"/>
      <c r="G63" s="303"/>
      <c r="H63" s="303"/>
      <c r="I63" s="285"/>
      <c r="J63" s="22"/>
      <c r="K63" s="303"/>
      <c r="L63" s="21"/>
      <c r="M63" s="294" t="str">
        <f t="shared" ref="M63" si="217">IFERROR(L63/L64,"")</f>
        <v/>
      </c>
      <c r="N63" s="303"/>
      <c r="O63" s="21"/>
      <c r="P63" s="294" t="str">
        <f t="shared" ref="P63" si="218">IFERROR(O63/O64,"")</f>
        <v/>
      </c>
      <c r="Q63" s="285"/>
      <c r="R63" s="21"/>
      <c r="S63" s="294" t="str">
        <f t="shared" ref="S63" si="219">IFERROR(R63/R64,"")</f>
        <v/>
      </c>
      <c r="T63" s="285"/>
      <c r="U63" s="21"/>
      <c r="V63" s="294" t="str">
        <f t="shared" ref="V63" si="220">IFERROR(U63/U64,"")</f>
        <v/>
      </c>
      <c r="W63" s="285"/>
      <c r="X63" s="21"/>
      <c r="Y63" s="294" t="str">
        <f t="shared" ref="Y63" si="221">IFERROR(X63/X64,"")</f>
        <v/>
      </c>
      <c r="Z63" s="285"/>
      <c r="AA63" s="21"/>
      <c r="AB63" s="294" t="str">
        <f t="shared" ref="AB63" si="222">IFERROR(AA63/AA64,"")</f>
        <v/>
      </c>
      <c r="AC63" s="285"/>
      <c r="AD63" s="21"/>
      <c r="AE63" s="294" t="str">
        <f t="shared" ref="AE63" si="223">IFERROR(AD63/AD64,"")</f>
        <v/>
      </c>
      <c r="AF63" s="285"/>
      <c r="AG63" s="296"/>
      <c r="AH63" s="39"/>
      <c r="AI63" s="39"/>
      <c r="AJ63" s="297" t="str">
        <f>AP63</f>
        <v>No error</v>
      </c>
      <c r="AK63" s="292" t="str">
        <f>IF(C63="","",IFERROR(INDEX('Reference data'!O:O,MATCH('Indicators - Section B'!C63,'Reference data'!K:K,0)),"Not correct"))</f>
        <v/>
      </c>
      <c r="AM63" s="293" t="str">
        <f>IF(AK63="Not Correct",Translations!A$47,Translations!A$48)</f>
        <v>No error</v>
      </c>
      <c r="AN63" s="276" t="str">
        <f>IF(C63="","",IFERROR(INDEX('Reference data'!J:J,MATCH('Indicators - Section B'!C63,'Reference data'!K:K,0)),""))</f>
        <v/>
      </c>
      <c r="AO63" s="276" t="str">
        <f>IF(C63="","",IF(AND(B63=AN63),"",Translations!$A$49))</f>
        <v/>
      </c>
      <c r="AP63" s="276" t="str">
        <f>AM63&amp;AO63</f>
        <v>No error</v>
      </c>
    </row>
    <row r="64" spans="1:42" ht="30" customHeight="1" x14ac:dyDescent="0.25">
      <c r="A64" s="299"/>
      <c r="B64" s="278"/>
      <c r="C64" s="278"/>
      <c r="D64" s="21"/>
      <c r="E64" s="302"/>
      <c r="F64" s="303"/>
      <c r="G64" s="303"/>
      <c r="H64" s="303"/>
      <c r="I64" s="286"/>
      <c r="J64" s="22"/>
      <c r="K64" s="303"/>
      <c r="L64" s="21"/>
      <c r="M64" s="295"/>
      <c r="N64" s="303"/>
      <c r="O64" s="21"/>
      <c r="P64" s="295"/>
      <c r="Q64" s="286"/>
      <c r="R64" s="21"/>
      <c r="S64" s="295"/>
      <c r="T64" s="286"/>
      <c r="U64" s="21"/>
      <c r="V64" s="295"/>
      <c r="W64" s="286"/>
      <c r="X64" s="21"/>
      <c r="Y64" s="295"/>
      <c r="Z64" s="286"/>
      <c r="AA64" s="21"/>
      <c r="AB64" s="295"/>
      <c r="AC64" s="286"/>
      <c r="AD64" s="21"/>
      <c r="AE64" s="295"/>
      <c r="AF64" s="286"/>
      <c r="AG64" s="296"/>
      <c r="AH64" s="40"/>
      <c r="AI64" s="40"/>
      <c r="AJ64" s="298"/>
      <c r="AK64" s="292"/>
      <c r="AM64" s="293"/>
      <c r="AN64" s="276"/>
      <c r="AO64" s="276"/>
      <c r="AP64" s="276"/>
    </row>
    <row r="65" spans="1:42" ht="30" customHeight="1" x14ac:dyDescent="0.25">
      <c r="A65" s="299">
        <v>30</v>
      </c>
      <c r="B65" s="279"/>
      <c r="C65" s="279"/>
      <c r="D65" s="23"/>
      <c r="E65" s="300" t="str">
        <f t="shared" ref="E65" si="224">IFERROR(D65/D66,"")</f>
        <v/>
      </c>
      <c r="F65" s="301"/>
      <c r="G65" s="301"/>
      <c r="H65" s="301"/>
      <c r="I65" s="283"/>
      <c r="J65" s="24"/>
      <c r="K65" s="301"/>
      <c r="L65" s="23"/>
      <c r="M65" s="287" t="str">
        <f t="shared" ref="M65" si="225">IFERROR(L65/L66,"")</f>
        <v/>
      </c>
      <c r="N65" s="301"/>
      <c r="O65" s="23"/>
      <c r="P65" s="287" t="str">
        <f t="shared" ref="P65" si="226">IFERROR(O65/O66,"")</f>
        <v/>
      </c>
      <c r="Q65" s="283"/>
      <c r="R65" s="23"/>
      <c r="S65" s="287" t="str">
        <f t="shared" ref="S65" si="227">IFERROR(R65/R66,"")</f>
        <v/>
      </c>
      <c r="T65" s="283"/>
      <c r="U65" s="23"/>
      <c r="V65" s="287" t="str">
        <f t="shared" ref="V65" si="228">IFERROR(U65/U66,"")</f>
        <v/>
      </c>
      <c r="W65" s="283"/>
      <c r="X65" s="23"/>
      <c r="Y65" s="287" t="str">
        <f t="shared" ref="Y65" si="229">IFERROR(X65/X66,"")</f>
        <v/>
      </c>
      <c r="Z65" s="283"/>
      <c r="AA65" s="23"/>
      <c r="AB65" s="287" t="str">
        <f t="shared" ref="AB65" si="230">IFERROR(AA65/AA66,"")</f>
        <v/>
      </c>
      <c r="AC65" s="283"/>
      <c r="AD65" s="23"/>
      <c r="AE65" s="287" t="str">
        <f t="shared" ref="AE65" si="231">IFERROR(AD65/AD66,"")</f>
        <v/>
      </c>
      <c r="AF65" s="283"/>
      <c r="AG65" s="289"/>
      <c r="AH65" s="41"/>
      <c r="AI65" s="41"/>
      <c r="AJ65" s="290" t="str">
        <f>AP65</f>
        <v>No error</v>
      </c>
      <c r="AK65" s="292" t="str">
        <f>IF(C65="","",IFERROR(INDEX('Reference data'!O:O,MATCH('Indicators - Section B'!C65,'Reference data'!K:K,0)),"Not correct"))</f>
        <v/>
      </c>
      <c r="AM65" s="293" t="str">
        <f>IF(AK65="Not Correct",Translations!A$47,Translations!A$48)</f>
        <v>No error</v>
      </c>
      <c r="AN65" s="276" t="str">
        <f>IF(C65="","",IFERROR(INDEX('Reference data'!J:J,MATCH('Indicators - Section B'!C65,'Reference data'!K:K,0)),""))</f>
        <v/>
      </c>
      <c r="AO65" s="276" t="str">
        <f>IF(C65="","",IF(AND(B65=AN65),"",Translations!$A$49))</f>
        <v/>
      </c>
      <c r="AP65" s="276" t="str">
        <f>AM65&amp;AO65</f>
        <v>No error</v>
      </c>
    </row>
    <row r="66" spans="1:42" ht="30" customHeight="1" x14ac:dyDescent="0.25">
      <c r="A66" s="299"/>
      <c r="B66" s="280"/>
      <c r="C66" s="280"/>
      <c r="D66" s="23"/>
      <c r="E66" s="300"/>
      <c r="F66" s="301"/>
      <c r="G66" s="301"/>
      <c r="H66" s="301"/>
      <c r="I66" s="284"/>
      <c r="J66" s="24"/>
      <c r="K66" s="301"/>
      <c r="L66" s="23"/>
      <c r="M66" s="288"/>
      <c r="N66" s="301"/>
      <c r="O66" s="23"/>
      <c r="P66" s="288"/>
      <c r="Q66" s="284"/>
      <c r="R66" s="23"/>
      <c r="S66" s="288"/>
      <c r="T66" s="284"/>
      <c r="U66" s="23"/>
      <c r="V66" s="288"/>
      <c r="W66" s="284"/>
      <c r="X66" s="23"/>
      <c r="Y66" s="288"/>
      <c r="Z66" s="284"/>
      <c r="AA66" s="23"/>
      <c r="AB66" s="288"/>
      <c r="AC66" s="284"/>
      <c r="AD66" s="23"/>
      <c r="AE66" s="288"/>
      <c r="AF66" s="284"/>
      <c r="AG66" s="289"/>
      <c r="AH66" s="42"/>
      <c r="AI66" s="42"/>
      <c r="AJ66" s="291"/>
      <c r="AK66" s="292"/>
      <c r="AM66" s="293"/>
      <c r="AN66" s="276"/>
      <c r="AO66" s="276"/>
      <c r="AP66" s="276"/>
    </row>
  </sheetData>
  <sheetProtection algorithmName="SHA-512" hashValue="zuthyoFBWwt/WRwSphQF9T0rth8xRBggTz74/GafKezT6ZbWHfdZ3Ck88c0AQWHtq+GXB0dMisUf/3fWRtKpuw==" saltValue="xzcv1Dd+brz0DepaeCnTcQ==" spinCount="100000" sheet="1" objects="1" scenarios="1" formatRows="0"/>
  <mergeCells count="909">
    <mergeCell ref="AN57:AN58"/>
    <mergeCell ref="AN59:AN60"/>
    <mergeCell ref="AN61:AN62"/>
    <mergeCell ref="AN63:AN64"/>
    <mergeCell ref="AN65:AN66"/>
    <mergeCell ref="AP61:AP62"/>
    <mergeCell ref="AP63:AP64"/>
    <mergeCell ref="AP65:AP66"/>
    <mergeCell ref="AN13:AN14"/>
    <mergeCell ref="AN15:AN16"/>
    <mergeCell ref="AN17:AN18"/>
    <mergeCell ref="AN19:AN20"/>
    <mergeCell ref="AN21:AN22"/>
    <mergeCell ref="AN23:AN24"/>
    <mergeCell ref="AN25:AN26"/>
    <mergeCell ref="AN27:AN28"/>
    <mergeCell ref="AN29:AN30"/>
    <mergeCell ref="AN31:AN32"/>
    <mergeCell ref="AN33:AN34"/>
    <mergeCell ref="AN35:AN36"/>
    <mergeCell ref="AN37:AN38"/>
    <mergeCell ref="AN39:AN40"/>
    <mergeCell ref="AN41:AN42"/>
    <mergeCell ref="AN43:AN44"/>
    <mergeCell ref="AN45:AN46"/>
    <mergeCell ref="AN47:AN48"/>
    <mergeCell ref="AN49:AN50"/>
    <mergeCell ref="AN51:AN52"/>
    <mergeCell ref="AN53:AN54"/>
    <mergeCell ref="AP43:AP44"/>
    <mergeCell ref="AP45:AP46"/>
    <mergeCell ref="AP47:AP48"/>
    <mergeCell ref="AP49:AP50"/>
    <mergeCell ref="AP51:AP52"/>
    <mergeCell ref="AP53:AP54"/>
    <mergeCell ref="AP55:AP56"/>
    <mergeCell ref="AP57:AP58"/>
    <mergeCell ref="AP59:AP60"/>
    <mergeCell ref="AP25:AP26"/>
    <mergeCell ref="AP27:AP28"/>
    <mergeCell ref="AP29:AP30"/>
    <mergeCell ref="AP31:AP32"/>
    <mergeCell ref="AP33:AP34"/>
    <mergeCell ref="AP35:AP36"/>
    <mergeCell ref="AP37:AP38"/>
    <mergeCell ref="AP39:AP40"/>
    <mergeCell ref="AP41:AP42"/>
    <mergeCell ref="AP11:AP12"/>
    <mergeCell ref="AP7:AP8"/>
    <mergeCell ref="AP9:AP10"/>
    <mergeCell ref="AP13:AP14"/>
    <mergeCell ref="AP15:AP16"/>
    <mergeCell ref="AP17:AP18"/>
    <mergeCell ref="AP19:AP20"/>
    <mergeCell ref="AP21:AP22"/>
    <mergeCell ref="AP23:AP24"/>
    <mergeCell ref="AN7:AN8"/>
    <mergeCell ref="B7:B8"/>
    <mergeCell ref="AA5:AC5"/>
    <mergeCell ref="L5:N5"/>
    <mergeCell ref="O5:Q5"/>
    <mergeCell ref="R5:T5"/>
    <mergeCell ref="U5:W5"/>
    <mergeCell ref="X5:Z5"/>
    <mergeCell ref="A17:A18"/>
    <mergeCell ref="AG7:AG8"/>
    <mergeCell ref="AJ7:AJ8"/>
    <mergeCell ref="AB7:AB8"/>
    <mergeCell ref="AC7:AC8"/>
    <mergeCell ref="W7:W8"/>
    <mergeCell ref="Y7:Y8"/>
    <mergeCell ref="Z7:Z8"/>
    <mergeCell ref="S7:S8"/>
    <mergeCell ref="T7:T8"/>
    <mergeCell ref="V7:V8"/>
    <mergeCell ref="AG9:AG10"/>
    <mergeCell ref="W9:W10"/>
    <mergeCell ref="Y9:Y10"/>
    <mergeCell ref="Z9:Z10"/>
    <mergeCell ref="AB9:AB10"/>
    <mergeCell ref="A19:A20"/>
    <mergeCell ref="P11:P12"/>
    <mergeCell ref="Q13:Q14"/>
    <mergeCell ref="S13:S14"/>
    <mergeCell ref="T13:T14"/>
    <mergeCell ref="V13:V14"/>
    <mergeCell ref="Q11:Q12"/>
    <mergeCell ref="S11:S12"/>
    <mergeCell ref="T11:T12"/>
    <mergeCell ref="V11:V12"/>
    <mergeCell ref="C13:C14"/>
    <mergeCell ref="E13:E14"/>
    <mergeCell ref="F13:F14"/>
    <mergeCell ref="G13:G14"/>
    <mergeCell ref="H13:H14"/>
    <mergeCell ref="K13:K14"/>
    <mergeCell ref="A21:A22"/>
    <mergeCell ref="P7:P8"/>
    <mergeCell ref="Q7:Q8"/>
    <mergeCell ref="V9:V10"/>
    <mergeCell ref="E15:E16"/>
    <mergeCell ref="F15:F16"/>
    <mergeCell ref="G15:G16"/>
    <mergeCell ref="H15:H16"/>
    <mergeCell ref="K15:K16"/>
    <mergeCell ref="M15:M16"/>
    <mergeCell ref="N15:N16"/>
    <mergeCell ref="P15:P16"/>
    <mergeCell ref="Q15:Q16"/>
    <mergeCell ref="S15:S16"/>
    <mergeCell ref="T15:T16"/>
    <mergeCell ref="V15:V16"/>
    <mergeCell ref="C11:C12"/>
    <mergeCell ref="E11:E12"/>
    <mergeCell ref="F11:F12"/>
    <mergeCell ref="G11:G12"/>
    <mergeCell ref="H11:H12"/>
    <mergeCell ref="K11:K12"/>
    <mergeCell ref="M11:M12"/>
    <mergeCell ref="N11:N12"/>
    <mergeCell ref="A23:A24"/>
    <mergeCell ref="A25:A26"/>
    <mergeCell ref="A7:A8"/>
    <mergeCell ref="A9:A10"/>
    <mergeCell ref="A11:A12"/>
    <mergeCell ref="A13:A14"/>
    <mergeCell ref="A15:A16"/>
    <mergeCell ref="M7:M8"/>
    <mergeCell ref="N7:N8"/>
    <mergeCell ref="G7:G8"/>
    <mergeCell ref="H7:H8"/>
    <mergeCell ref="K7:K8"/>
    <mergeCell ref="C7:C8"/>
    <mergeCell ref="E7:E8"/>
    <mergeCell ref="F7:F8"/>
    <mergeCell ref="H9:H10"/>
    <mergeCell ref="K9:K10"/>
    <mergeCell ref="M9:M10"/>
    <mergeCell ref="N9:N10"/>
    <mergeCell ref="C9:C10"/>
    <mergeCell ref="E9:E10"/>
    <mergeCell ref="F9:F10"/>
    <mergeCell ref="G9:G10"/>
    <mergeCell ref="C15:C16"/>
    <mergeCell ref="AC9:AC10"/>
    <mergeCell ref="P9:P10"/>
    <mergeCell ref="Q9:Q10"/>
    <mergeCell ref="S9:S10"/>
    <mergeCell ref="T9:T10"/>
    <mergeCell ref="AG11:AG12"/>
    <mergeCell ref="W11:W12"/>
    <mergeCell ref="Y11:Y12"/>
    <mergeCell ref="Z11:Z12"/>
    <mergeCell ref="AB11:AB12"/>
    <mergeCell ref="AC11:AC12"/>
    <mergeCell ref="AG13:AG14"/>
    <mergeCell ref="W13:W14"/>
    <mergeCell ref="Y13:Y14"/>
    <mergeCell ref="Z13:Z14"/>
    <mergeCell ref="AB13:AB14"/>
    <mergeCell ref="AC13:AC14"/>
    <mergeCell ref="K19:K20"/>
    <mergeCell ref="M19:M20"/>
    <mergeCell ref="N19:N20"/>
    <mergeCell ref="P19:P20"/>
    <mergeCell ref="M13:M14"/>
    <mergeCell ref="N13:N14"/>
    <mergeCell ref="P13:P14"/>
    <mergeCell ref="V17:V18"/>
    <mergeCell ref="AG15:AG16"/>
    <mergeCell ref="W15:W16"/>
    <mergeCell ref="Y15:Y16"/>
    <mergeCell ref="Z15:Z16"/>
    <mergeCell ref="AB15:AB16"/>
    <mergeCell ref="AC15:AC16"/>
    <mergeCell ref="P17:P18"/>
    <mergeCell ref="Q17:Q18"/>
    <mergeCell ref="S17:S18"/>
    <mergeCell ref="T17:T18"/>
    <mergeCell ref="AG17:AG18"/>
    <mergeCell ref="W17:W18"/>
    <mergeCell ref="Y17:Y18"/>
    <mergeCell ref="Z17:Z18"/>
    <mergeCell ref="AB17:AB18"/>
    <mergeCell ref="AC17:AC18"/>
    <mergeCell ref="C17:C18"/>
    <mergeCell ref="E17:E18"/>
    <mergeCell ref="F17:F18"/>
    <mergeCell ref="G17:G18"/>
    <mergeCell ref="H17:H18"/>
    <mergeCell ref="K17:K18"/>
    <mergeCell ref="M17:M18"/>
    <mergeCell ref="N17:N18"/>
    <mergeCell ref="Q21:Q22"/>
    <mergeCell ref="Q19:Q20"/>
    <mergeCell ref="C21:C22"/>
    <mergeCell ref="E21:E22"/>
    <mergeCell ref="F21:F22"/>
    <mergeCell ref="G21:G22"/>
    <mergeCell ref="H21:H22"/>
    <mergeCell ref="K21:K22"/>
    <mergeCell ref="M21:M22"/>
    <mergeCell ref="N21:N22"/>
    <mergeCell ref="P21:P22"/>
    <mergeCell ref="C19:C20"/>
    <mergeCell ref="E19:E20"/>
    <mergeCell ref="F19:F20"/>
    <mergeCell ref="G19:G20"/>
    <mergeCell ref="H19:H20"/>
    <mergeCell ref="S21:S22"/>
    <mergeCell ref="T21:T22"/>
    <mergeCell ref="V21:V22"/>
    <mergeCell ref="AG19:AG20"/>
    <mergeCell ref="W19:W20"/>
    <mergeCell ref="Y19:Y20"/>
    <mergeCell ref="Z19:Z20"/>
    <mergeCell ref="AB19:AB20"/>
    <mergeCell ref="AC19:AC20"/>
    <mergeCell ref="S19:S20"/>
    <mergeCell ref="T19:T20"/>
    <mergeCell ref="V19:V20"/>
    <mergeCell ref="Y23:Y24"/>
    <mergeCell ref="Z23:Z24"/>
    <mergeCell ref="AB23:AB24"/>
    <mergeCell ref="AC23:AC24"/>
    <mergeCell ref="AJ21:AJ22"/>
    <mergeCell ref="C23:C24"/>
    <mergeCell ref="E23:E24"/>
    <mergeCell ref="F23:F24"/>
    <mergeCell ref="G23:G24"/>
    <mergeCell ref="H23:H24"/>
    <mergeCell ref="K23:K24"/>
    <mergeCell ref="M23:M24"/>
    <mergeCell ref="N23:N24"/>
    <mergeCell ref="P23:P24"/>
    <mergeCell ref="Q23:Q24"/>
    <mergeCell ref="S23:S24"/>
    <mergeCell ref="T23:T24"/>
    <mergeCell ref="V23:V24"/>
    <mergeCell ref="AG21:AG22"/>
    <mergeCell ref="W21:W22"/>
    <mergeCell ref="Y21:Y22"/>
    <mergeCell ref="Z21:Z22"/>
    <mergeCell ref="AB21:AB22"/>
    <mergeCell ref="AC21:AC22"/>
    <mergeCell ref="AJ25:AJ26"/>
    <mergeCell ref="A1:J2"/>
    <mergeCell ref="AG25:AG26"/>
    <mergeCell ref="W25:W26"/>
    <mergeCell ref="Y25:Y26"/>
    <mergeCell ref="Z25:Z26"/>
    <mergeCell ref="AB25:AB26"/>
    <mergeCell ref="AC25:AC26"/>
    <mergeCell ref="AJ23:AJ24"/>
    <mergeCell ref="C25:C26"/>
    <mergeCell ref="E25:E26"/>
    <mergeCell ref="F25:F26"/>
    <mergeCell ref="G25:G26"/>
    <mergeCell ref="H25:H26"/>
    <mergeCell ref="K25:K26"/>
    <mergeCell ref="M25:M26"/>
    <mergeCell ref="N25:N26"/>
    <mergeCell ref="P25:P26"/>
    <mergeCell ref="Q25:Q26"/>
    <mergeCell ref="S25:S26"/>
    <mergeCell ref="T25:T26"/>
    <mergeCell ref="V25:V26"/>
    <mergeCell ref="AG23:AG24"/>
    <mergeCell ref="W23:W24"/>
    <mergeCell ref="AH5:AI5"/>
    <mergeCell ref="AK7:AK8"/>
    <mergeCell ref="AK9:AK10"/>
    <mergeCell ref="AK11:AK12"/>
    <mergeCell ref="AK13:AK14"/>
    <mergeCell ref="AK15:AK16"/>
    <mergeCell ref="AK17:AK18"/>
    <mergeCell ref="AK19:AK20"/>
    <mergeCell ref="AK21:AK22"/>
    <mergeCell ref="AJ19:AJ20"/>
    <mergeCell ref="AJ11:AJ12"/>
    <mergeCell ref="AJ13:AJ14"/>
    <mergeCell ref="AJ9:AJ10"/>
    <mergeCell ref="AJ15:AJ16"/>
    <mergeCell ref="AJ17:AJ18"/>
    <mergeCell ref="AK23:AK24"/>
    <mergeCell ref="AK25:AK26"/>
    <mergeCell ref="AM7:AM8"/>
    <mergeCell ref="AM9:AM10"/>
    <mergeCell ref="AM11:AM12"/>
    <mergeCell ref="AM13:AM14"/>
    <mergeCell ref="AM15:AM16"/>
    <mergeCell ref="AM17:AM18"/>
    <mergeCell ref="AM19:AM20"/>
    <mergeCell ref="AM21:AM22"/>
    <mergeCell ref="AM23:AM24"/>
    <mergeCell ref="AM25:AM26"/>
    <mergeCell ref="AD5:AF5"/>
    <mergeCell ref="AE7:AE8"/>
    <mergeCell ref="AF7:AF8"/>
    <mergeCell ref="AE9:AE10"/>
    <mergeCell ref="AF9:AF10"/>
    <mergeCell ref="AE11:AE12"/>
    <mergeCell ref="AF11:AF12"/>
    <mergeCell ref="AE13:AE14"/>
    <mergeCell ref="AF13:AF14"/>
    <mergeCell ref="AE25:AE26"/>
    <mergeCell ref="AF25:AF26"/>
    <mergeCell ref="AE15:AE16"/>
    <mergeCell ref="AF15:AF16"/>
    <mergeCell ref="AE17:AE18"/>
    <mergeCell ref="AF17:AF18"/>
    <mergeCell ref="AE19:AE20"/>
    <mergeCell ref="AF19:AF20"/>
    <mergeCell ref="AE21:AE22"/>
    <mergeCell ref="AF21:AF22"/>
    <mergeCell ref="AE23:AE24"/>
    <mergeCell ref="AF23:AF24"/>
    <mergeCell ref="A27:A28"/>
    <mergeCell ref="C27:C28"/>
    <mergeCell ref="E27:E28"/>
    <mergeCell ref="F27:F28"/>
    <mergeCell ref="G27:G28"/>
    <mergeCell ref="H27:H28"/>
    <mergeCell ref="K27:K28"/>
    <mergeCell ref="M27:M28"/>
    <mergeCell ref="N27:N28"/>
    <mergeCell ref="B27:B28"/>
    <mergeCell ref="P27:P28"/>
    <mergeCell ref="Q27:Q28"/>
    <mergeCell ref="S27:S28"/>
    <mergeCell ref="T27:T28"/>
    <mergeCell ref="V27:V28"/>
    <mergeCell ref="W27:W28"/>
    <mergeCell ref="Y27:Y28"/>
    <mergeCell ref="Z27:Z28"/>
    <mergeCell ref="AB27:AB28"/>
    <mergeCell ref="AC27:AC28"/>
    <mergeCell ref="AE27:AE28"/>
    <mergeCell ref="AF27:AF28"/>
    <mergeCell ref="AG27:AG28"/>
    <mergeCell ref="AJ27:AJ28"/>
    <mergeCell ref="AK27:AK28"/>
    <mergeCell ref="AM27:AM28"/>
    <mergeCell ref="A29:A30"/>
    <mergeCell ref="C29:C30"/>
    <mergeCell ref="E29:E30"/>
    <mergeCell ref="F29:F30"/>
    <mergeCell ref="G29:G30"/>
    <mergeCell ref="H29:H30"/>
    <mergeCell ref="K29:K30"/>
    <mergeCell ref="M29:M30"/>
    <mergeCell ref="N29:N30"/>
    <mergeCell ref="P29:P30"/>
    <mergeCell ref="Q29:Q30"/>
    <mergeCell ref="S29:S30"/>
    <mergeCell ref="T29:T30"/>
    <mergeCell ref="V29:V30"/>
    <mergeCell ref="W29:W30"/>
    <mergeCell ref="Y29:Y30"/>
    <mergeCell ref="Z29:Z30"/>
    <mergeCell ref="AB29:AB30"/>
    <mergeCell ref="AC29:AC30"/>
    <mergeCell ref="AE29:AE30"/>
    <mergeCell ref="AF29:AF30"/>
    <mergeCell ref="AG29:AG30"/>
    <mergeCell ref="AJ29:AJ30"/>
    <mergeCell ref="AK29:AK30"/>
    <mergeCell ref="AM29:AM30"/>
    <mergeCell ref="A31:A32"/>
    <mergeCell ref="C31:C32"/>
    <mergeCell ref="E31:E32"/>
    <mergeCell ref="F31:F32"/>
    <mergeCell ref="G31:G32"/>
    <mergeCell ref="H31:H32"/>
    <mergeCell ref="K31:K32"/>
    <mergeCell ref="M31:M32"/>
    <mergeCell ref="N31:N32"/>
    <mergeCell ref="P31:P32"/>
    <mergeCell ref="Q31:Q32"/>
    <mergeCell ref="S31:S32"/>
    <mergeCell ref="T31:T32"/>
    <mergeCell ref="V31:V32"/>
    <mergeCell ref="W31:W32"/>
    <mergeCell ref="Y31:Y32"/>
    <mergeCell ref="Z31:Z32"/>
    <mergeCell ref="AB31:AB32"/>
    <mergeCell ref="AC31:AC32"/>
    <mergeCell ref="AE31:AE32"/>
    <mergeCell ref="AF31:AF32"/>
    <mergeCell ref="AG31:AG32"/>
    <mergeCell ref="AJ31:AJ32"/>
    <mergeCell ref="AK31:AK32"/>
    <mergeCell ref="AM31:AM32"/>
    <mergeCell ref="A33:A34"/>
    <mergeCell ref="C33:C34"/>
    <mergeCell ref="E33:E34"/>
    <mergeCell ref="F33:F34"/>
    <mergeCell ref="G33:G34"/>
    <mergeCell ref="H33:H34"/>
    <mergeCell ref="K33:K34"/>
    <mergeCell ref="M33:M34"/>
    <mergeCell ref="N33:N34"/>
    <mergeCell ref="P33:P34"/>
    <mergeCell ref="Q33:Q34"/>
    <mergeCell ref="S33:S34"/>
    <mergeCell ref="T33:T34"/>
    <mergeCell ref="V33:V34"/>
    <mergeCell ref="W33:W34"/>
    <mergeCell ref="Y33:Y34"/>
    <mergeCell ref="Z33:Z34"/>
    <mergeCell ref="AB33:AB34"/>
    <mergeCell ref="AC33:AC34"/>
    <mergeCell ref="AE33:AE34"/>
    <mergeCell ref="AF33:AF34"/>
    <mergeCell ref="AG33:AG34"/>
    <mergeCell ref="AJ33:AJ34"/>
    <mergeCell ref="AK33:AK34"/>
    <mergeCell ref="AM33:AM34"/>
    <mergeCell ref="A35:A36"/>
    <mergeCell ref="C35:C36"/>
    <mergeCell ref="E35:E36"/>
    <mergeCell ref="F35:F36"/>
    <mergeCell ref="G35:G36"/>
    <mergeCell ref="H35:H36"/>
    <mergeCell ref="K35:K36"/>
    <mergeCell ref="M35:M36"/>
    <mergeCell ref="N35:N36"/>
    <mergeCell ref="P35:P36"/>
    <mergeCell ref="Q35:Q36"/>
    <mergeCell ref="S35:S36"/>
    <mergeCell ref="T35:T36"/>
    <mergeCell ref="V35:V36"/>
    <mergeCell ref="W35:W36"/>
    <mergeCell ref="Y35:Y36"/>
    <mergeCell ref="Z35:Z36"/>
    <mergeCell ref="AB35:AB36"/>
    <mergeCell ref="AC35:AC36"/>
    <mergeCell ref="AE35:AE36"/>
    <mergeCell ref="AF35:AF36"/>
    <mergeCell ref="AG35:AG36"/>
    <mergeCell ref="AJ35:AJ36"/>
    <mergeCell ref="AK35:AK36"/>
    <mergeCell ref="AM35:AM36"/>
    <mergeCell ref="A37:A38"/>
    <mergeCell ref="C37:C38"/>
    <mergeCell ref="E37:E38"/>
    <mergeCell ref="F37:F38"/>
    <mergeCell ref="G37:G38"/>
    <mergeCell ref="H37:H38"/>
    <mergeCell ref="K37:K38"/>
    <mergeCell ref="M37:M38"/>
    <mergeCell ref="N37:N38"/>
    <mergeCell ref="P37:P38"/>
    <mergeCell ref="Q37:Q38"/>
    <mergeCell ref="S37:S38"/>
    <mergeCell ref="T37:T38"/>
    <mergeCell ref="V37:V38"/>
    <mergeCell ref="W37:W38"/>
    <mergeCell ref="Y37:Y38"/>
    <mergeCell ref="Z37:Z38"/>
    <mergeCell ref="AB37:AB38"/>
    <mergeCell ref="AC37:AC38"/>
    <mergeCell ref="AE37:AE38"/>
    <mergeCell ref="AF37:AF38"/>
    <mergeCell ref="AG37:AG38"/>
    <mergeCell ref="AJ37:AJ38"/>
    <mergeCell ref="AK37:AK38"/>
    <mergeCell ref="AM37:AM38"/>
    <mergeCell ref="A39:A40"/>
    <mergeCell ref="C39:C40"/>
    <mergeCell ref="E39:E40"/>
    <mergeCell ref="F39:F40"/>
    <mergeCell ref="G39:G40"/>
    <mergeCell ref="H39:H40"/>
    <mergeCell ref="K39:K40"/>
    <mergeCell ref="M39:M40"/>
    <mergeCell ref="N39:N40"/>
    <mergeCell ref="P39:P40"/>
    <mergeCell ref="Q39:Q40"/>
    <mergeCell ref="S39:S40"/>
    <mergeCell ref="T39:T40"/>
    <mergeCell ref="V39:V40"/>
    <mergeCell ref="W39:W40"/>
    <mergeCell ref="Y39:Y40"/>
    <mergeCell ref="Z39:Z40"/>
    <mergeCell ref="AB39:AB40"/>
    <mergeCell ref="AC39:AC40"/>
    <mergeCell ref="AE39:AE40"/>
    <mergeCell ref="AF39:AF40"/>
    <mergeCell ref="AG39:AG40"/>
    <mergeCell ref="AJ39:AJ40"/>
    <mergeCell ref="AK39:AK40"/>
    <mergeCell ref="AM39:AM40"/>
    <mergeCell ref="A41:A42"/>
    <mergeCell ref="C41:C42"/>
    <mergeCell ref="E41:E42"/>
    <mergeCell ref="F41:F42"/>
    <mergeCell ref="G41:G42"/>
    <mergeCell ref="H41:H42"/>
    <mergeCell ref="K41:K42"/>
    <mergeCell ref="M41:M42"/>
    <mergeCell ref="N41:N42"/>
    <mergeCell ref="P41:P42"/>
    <mergeCell ref="Q41:Q42"/>
    <mergeCell ref="S41:S42"/>
    <mergeCell ref="T41:T42"/>
    <mergeCell ref="V41:V42"/>
    <mergeCell ref="W41:W42"/>
    <mergeCell ref="Y41:Y42"/>
    <mergeCell ref="Z41:Z42"/>
    <mergeCell ref="AB41:AB42"/>
    <mergeCell ref="AC41:AC42"/>
    <mergeCell ref="AE41:AE42"/>
    <mergeCell ref="AF41:AF42"/>
    <mergeCell ref="AG41:AG42"/>
    <mergeCell ref="AJ41:AJ42"/>
    <mergeCell ref="AK41:AK42"/>
    <mergeCell ref="AM41:AM42"/>
    <mergeCell ref="A43:A44"/>
    <mergeCell ref="C43:C44"/>
    <mergeCell ref="E43:E44"/>
    <mergeCell ref="F43:F44"/>
    <mergeCell ref="G43:G44"/>
    <mergeCell ref="H43:H44"/>
    <mergeCell ref="K43:K44"/>
    <mergeCell ref="M43:M44"/>
    <mergeCell ref="N43:N44"/>
    <mergeCell ref="P43:P44"/>
    <mergeCell ref="Q43:Q44"/>
    <mergeCell ref="S43:S44"/>
    <mergeCell ref="T43:T44"/>
    <mergeCell ref="V43:V44"/>
    <mergeCell ref="W43:W44"/>
    <mergeCell ref="Y43:Y44"/>
    <mergeCell ref="Z43:Z44"/>
    <mergeCell ref="AB43:AB44"/>
    <mergeCell ref="AC43:AC44"/>
    <mergeCell ref="AE43:AE44"/>
    <mergeCell ref="AF43:AF44"/>
    <mergeCell ref="AG43:AG44"/>
    <mergeCell ref="AJ43:AJ44"/>
    <mergeCell ref="AK43:AK44"/>
    <mergeCell ref="AM43:AM44"/>
    <mergeCell ref="A45:A46"/>
    <mergeCell ref="C45:C46"/>
    <mergeCell ref="E45:E46"/>
    <mergeCell ref="F45:F46"/>
    <mergeCell ref="G45:G46"/>
    <mergeCell ref="H45:H46"/>
    <mergeCell ref="K45:K46"/>
    <mergeCell ref="M45:M46"/>
    <mergeCell ref="N45:N46"/>
    <mergeCell ref="P45:P46"/>
    <mergeCell ref="Q45:Q46"/>
    <mergeCell ref="S45:S46"/>
    <mergeCell ref="T45:T46"/>
    <mergeCell ref="V45:V46"/>
    <mergeCell ref="W45:W46"/>
    <mergeCell ref="Y45:Y46"/>
    <mergeCell ref="Z45:Z46"/>
    <mergeCell ref="AB45:AB46"/>
    <mergeCell ref="AC45:AC46"/>
    <mergeCell ref="AE45:AE46"/>
    <mergeCell ref="AF45:AF46"/>
    <mergeCell ref="AG45:AG46"/>
    <mergeCell ref="AJ45:AJ46"/>
    <mergeCell ref="AK45:AK46"/>
    <mergeCell ref="AM45:AM46"/>
    <mergeCell ref="A47:A48"/>
    <mergeCell ref="C47:C48"/>
    <mergeCell ref="E47:E48"/>
    <mergeCell ref="F47:F48"/>
    <mergeCell ref="G47:G48"/>
    <mergeCell ref="H47:H48"/>
    <mergeCell ref="K47:K48"/>
    <mergeCell ref="M47:M48"/>
    <mergeCell ref="N47:N48"/>
    <mergeCell ref="P47:P48"/>
    <mergeCell ref="Q47:Q48"/>
    <mergeCell ref="S47:S48"/>
    <mergeCell ref="T47:T48"/>
    <mergeCell ref="V47:V48"/>
    <mergeCell ref="W47:W48"/>
    <mergeCell ref="Y47:Y48"/>
    <mergeCell ref="Z47:Z48"/>
    <mergeCell ref="AB47:AB48"/>
    <mergeCell ref="AC47:AC48"/>
    <mergeCell ref="AE47:AE48"/>
    <mergeCell ref="AF47:AF48"/>
    <mergeCell ref="AG47:AG48"/>
    <mergeCell ref="AJ47:AJ48"/>
    <mergeCell ref="AK47:AK48"/>
    <mergeCell ref="AM47:AM48"/>
    <mergeCell ref="A49:A50"/>
    <mergeCell ref="C49:C50"/>
    <mergeCell ref="E49:E50"/>
    <mergeCell ref="F49:F50"/>
    <mergeCell ref="G49:G50"/>
    <mergeCell ref="H49:H50"/>
    <mergeCell ref="K49:K50"/>
    <mergeCell ref="M49:M50"/>
    <mergeCell ref="N49:N50"/>
    <mergeCell ref="P49:P50"/>
    <mergeCell ref="Q49:Q50"/>
    <mergeCell ref="S49:S50"/>
    <mergeCell ref="T49:T50"/>
    <mergeCell ref="V49:V50"/>
    <mergeCell ref="W49:W50"/>
    <mergeCell ref="Y49:Y50"/>
    <mergeCell ref="Z49:Z50"/>
    <mergeCell ref="AB49:AB50"/>
    <mergeCell ref="AC49:AC50"/>
    <mergeCell ref="AE49:AE50"/>
    <mergeCell ref="AF49:AF50"/>
    <mergeCell ref="AG49:AG50"/>
    <mergeCell ref="AJ49:AJ50"/>
    <mergeCell ref="AK49:AK50"/>
    <mergeCell ref="AM49:AM50"/>
    <mergeCell ref="A51:A52"/>
    <mergeCell ref="C51:C52"/>
    <mergeCell ref="E51:E52"/>
    <mergeCell ref="F51:F52"/>
    <mergeCell ref="G51:G52"/>
    <mergeCell ref="H51:H52"/>
    <mergeCell ref="K51:K52"/>
    <mergeCell ref="M51:M52"/>
    <mergeCell ref="N51:N52"/>
    <mergeCell ref="P51:P52"/>
    <mergeCell ref="Q51:Q52"/>
    <mergeCell ref="S51:S52"/>
    <mergeCell ref="T51:T52"/>
    <mergeCell ref="V51:V52"/>
    <mergeCell ref="W51:W52"/>
    <mergeCell ref="Y51:Y52"/>
    <mergeCell ref="Z51:Z52"/>
    <mergeCell ref="AB51:AB52"/>
    <mergeCell ref="AC51:AC52"/>
    <mergeCell ref="AE51:AE52"/>
    <mergeCell ref="AF51:AF52"/>
    <mergeCell ref="AG51:AG52"/>
    <mergeCell ref="AJ51:AJ52"/>
    <mergeCell ref="AK51:AK52"/>
    <mergeCell ref="AM51:AM52"/>
    <mergeCell ref="A53:A54"/>
    <mergeCell ref="C53:C54"/>
    <mergeCell ref="E53:E54"/>
    <mergeCell ref="F53:F54"/>
    <mergeCell ref="G53:G54"/>
    <mergeCell ref="H53:H54"/>
    <mergeCell ref="K53:K54"/>
    <mergeCell ref="M53:M54"/>
    <mergeCell ref="N53:N54"/>
    <mergeCell ref="P53:P54"/>
    <mergeCell ref="Q53:Q54"/>
    <mergeCell ref="S53:S54"/>
    <mergeCell ref="T53:T54"/>
    <mergeCell ref="V53:V54"/>
    <mergeCell ref="W53:W54"/>
    <mergeCell ref="Y53:Y54"/>
    <mergeCell ref="Z53:Z54"/>
    <mergeCell ref="AB53:AB54"/>
    <mergeCell ref="AC53:AC54"/>
    <mergeCell ref="AE53:AE54"/>
    <mergeCell ref="AF53:AF54"/>
    <mergeCell ref="AG53:AG54"/>
    <mergeCell ref="AJ53:AJ54"/>
    <mergeCell ref="AK53:AK54"/>
    <mergeCell ref="AM53:AM54"/>
    <mergeCell ref="A55:A56"/>
    <mergeCell ref="C55:C56"/>
    <mergeCell ref="E55:E56"/>
    <mergeCell ref="F55:F56"/>
    <mergeCell ref="G55:G56"/>
    <mergeCell ref="H55:H56"/>
    <mergeCell ref="K55:K56"/>
    <mergeCell ref="M55:M56"/>
    <mergeCell ref="N55:N56"/>
    <mergeCell ref="P55:P56"/>
    <mergeCell ref="Q55:Q56"/>
    <mergeCell ref="S55:S56"/>
    <mergeCell ref="T55:T56"/>
    <mergeCell ref="V55:V56"/>
    <mergeCell ref="W55:W56"/>
    <mergeCell ref="Y55:Y56"/>
    <mergeCell ref="Z55:Z56"/>
    <mergeCell ref="AB55:AB56"/>
    <mergeCell ref="AC55:AC56"/>
    <mergeCell ref="AE55:AE56"/>
    <mergeCell ref="AF55:AF56"/>
    <mergeCell ref="AG55:AG56"/>
    <mergeCell ref="AJ55:AJ56"/>
    <mergeCell ref="AK55:AK56"/>
    <mergeCell ref="AM55:AM56"/>
    <mergeCell ref="A57:A58"/>
    <mergeCell ref="C57:C58"/>
    <mergeCell ref="E57:E58"/>
    <mergeCell ref="F57:F58"/>
    <mergeCell ref="G57:G58"/>
    <mergeCell ref="H57:H58"/>
    <mergeCell ref="K57:K58"/>
    <mergeCell ref="M57:M58"/>
    <mergeCell ref="N57:N58"/>
    <mergeCell ref="P57:P58"/>
    <mergeCell ref="Q57:Q58"/>
    <mergeCell ref="S57:S58"/>
    <mergeCell ref="T57:T58"/>
    <mergeCell ref="V57:V58"/>
    <mergeCell ref="W57:W58"/>
    <mergeCell ref="Y57:Y58"/>
    <mergeCell ref="Z57:Z58"/>
    <mergeCell ref="AB57:AB58"/>
    <mergeCell ref="AC57:AC58"/>
    <mergeCell ref="AE57:AE58"/>
    <mergeCell ref="AF57:AF58"/>
    <mergeCell ref="AG57:AG58"/>
    <mergeCell ref="AJ57:AJ58"/>
    <mergeCell ref="AK57:AK58"/>
    <mergeCell ref="AM57:AM58"/>
    <mergeCell ref="A59:A60"/>
    <mergeCell ref="C59:C60"/>
    <mergeCell ref="E59:E60"/>
    <mergeCell ref="F59:F60"/>
    <mergeCell ref="G59:G60"/>
    <mergeCell ref="H59:H60"/>
    <mergeCell ref="K59:K60"/>
    <mergeCell ref="M59:M60"/>
    <mergeCell ref="N59:N60"/>
    <mergeCell ref="P59:P60"/>
    <mergeCell ref="Q59:Q60"/>
    <mergeCell ref="S59:S60"/>
    <mergeCell ref="T59:T60"/>
    <mergeCell ref="V59:V60"/>
    <mergeCell ref="W59:W60"/>
    <mergeCell ref="Y59:Y60"/>
    <mergeCell ref="Z59:Z60"/>
    <mergeCell ref="AB59:AB60"/>
    <mergeCell ref="AC59:AC60"/>
    <mergeCell ref="AE59:AE60"/>
    <mergeCell ref="AF59:AF60"/>
    <mergeCell ref="AG59:AG60"/>
    <mergeCell ref="AJ59:AJ60"/>
    <mergeCell ref="AK59:AK60"/>
    <mergeCell ref="AM59:AM60"/>
    <mergeCell ref="A61:A62"/>
    <mergeCell ref="C61:C62"/>
    <mergeCell ref="E61:E62"/>
    <mergeCell ref="F61:F62"/>
    <mergeCell ref="G61:G62"/>
    <mergeCell ref="H61:H62"/>
    <mergeCell ref="K61:K62"/>
    <mergeCell ref="M61:M62"/>
    <mergeCell ref="N61:N62"/>
    <mergeCell ref="P61:P62"/>
    <mergeCell ref="Q61:Q62"/>
    <mergeCell ref="S61:S62"/>
    <mergeCell ref="T61:T62"/>
    <mergeCell ref="V61:V62"/>
    <mergeCell ref="W61:W62"/>
    <mergeCell ref="Y61:Y62"/>
    <mergeCell ref="Z61:Z62"/>
    <mergeCell ref="AB61:AB62"/>
    <mergeCell ref="AC61:AC62"/>
    <mergeCell ref="AE61:AE62"/>
    <mergeCell ref="AF61:AF62"/>
    <mergeCell ref="AG61:AG62"/>
    <mergeCell ref="AJ61:AJ62"/>
    <mergeCell ref="AK61:AK62"/>
    <mergeCell ref="AM61:AM62"/>
    <mergeCell ref="A63:A64"/>
    <mergeCell ref="C63:C64"/>
    <mergeCell ref="E63:E64"/>
    <mergeCell ref="F63:F64"/>
    <mergeCell ref="G63:G64"/>
    <mergeCell ref="H63:H64"/>
    <mergeCell ref="K63:K64"/>
    <mergeCell ref="M63:M64"/>
    <mergeCell ref="N63:N64"/>
    <mergeCell ref="P65:P66"/>
    <mergeCell ref="Q65:Q66"/>
    <mergeCell ref="S65:S66"/>
    <mergeCell ref="T65:T66"/>
    <mergeCell ref="V65:V66"/>
    <mergeCell ref="W65:W66"/>
    <mergeCell ref="Y65:Y66"/>
    <mergeCell ref="Z65:Z66"/>
    <mergeCell ref="P63:P64"/>
    <mergeCell ref="Q63:Q64"/>
    <mergeCell ref="S63:S64"/>
    <mergeCell ref="T63:T64"/>
    <mergeCell ref="V63:V64"/>
    <mergeCell ref="W63:W64"/>
    <mergeCell ref="Y63:Y64"/>
    <mergeCell ref="Z63:Z64"/>
    <mergeCell ref="A65:A66"/>
    <mergeCell ref="C65:C66"/>
    <mergeCell ref="E65:E66"/>
    <mergeCell ref="F65:F66"/>
    <mergeCell ref="G65:G66"/>
    <mergeCell ref="H65:H66"/>
    <mergeCell ref="K65:K66"/>
    <mergeCell ref="M65:M66"/>
    <mergeCell ref="N65:N66"/>
    <mergeCell ref="B65:B66"/>
    <mergeCell ref="AB65:AB66"/>
    <mergeCell ref="AC65:AC66"/>
    <mergeCell ref="AE65:AE66"/>
    <mergeCell ref="AF65:AF66"/>
    <mergeCell ref="AG65:AG66"/>
    <mergeCell ref="AJ65:AJ66"/>
    <mergeCell ref="AK65:AK66"/>
    <mergeCell ref="AM65:AM66"/>
    <mergeCell ref="AC63:AC64"/>
    <mergeCell ref="AE63:AE64"/>
    <mergeCell ref="AF63:AF64"/>
    <mergeCell ref="AG63:AG64"/>
    <mergeCell ref="AJ63:AJ64"/>
    <mergeCell ref="AK63:AK64"/>
    <mergeCell ref="AM63:AM64"/>
    <mergeCell ref="AB63:AB64"/>
    <mergeCell ref="I7:I8"/>
    <mergeCell ref="I9:I10"/>
    <mergeCell ref="I11:I12"/>
    <mergeCell ref="I13:I14"/>
    <mergeCell ref="I15:I16"/>
    <mergeCell ref="I17:I18"/>
    <mergeCell ref="I19:I20"/>
    <mergeCell ref="I21:I22"/>
    <mergeCell ref="I23:I24"/>
    <mergeCell ref="I25:I26"/>
    <mergeCell ref="I27:I28"/>
    <mergeCell ref="I29:I30"/>
    <mergeCell ref="I31:I32"/>
    <mergeCell ref="I33:I34"/>
    <mergeCell ref="I35:I36"/>
    <mergeCell ref="I37:I38"/>
    <mergeCell ref="I39:I40"/>
    <mergeCell ref="I41:I42"/>
    <mergeCell ref="I61:I62"/>
    <mergeCell ref="I63:I64"/>
    <mergeCell ref="I65:I66"/>
    <mergeCell ref="I43:I44"/>
    <mergeCell ref="I45:I46"/>
    <mergeCell ref="I47:I48"/>
    <mergeCell ref="I49:I50"/>
    <mergeCell ref="I51:I52"/>
    <mergeCell ref="I53:I54"/>
    <mergeCell ref="I55:I56"/>
    <mergeCell ref="I57:I58"/>
    <mergeCell ref="I59:I60"/>
    <mergeCell ref="B9:B10"/>
    <mergeCell ref="B11:B12"/>
    <mergeCell ref="B13:B14"/>
    <mergeCell ref="B15:B16"/>
    <mergeCell ref="B17:B18"/>
    <mergeCell ref="B19:B20"/>
    <mergeCell ref="B21:B22"/>
    <mergeCell ref="B23:B24"/>
    <mergeCell ref="B25:B26"/>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AO7:AO8"/>
    <mergeCell ref="AO9:AO10"/>
    <mergeCell ref="AO11:AO12"/>
    <mergeCell ref="AO13:AO14"/>
    <mergeCell ref="AO15:AO16"/>
    <mergeCell ref="AO17:AO18"/>
    <mergeCell ref="AO19:AO20"/>
    <mergeCell ref="AO21:AO22"/>
    <mergeCell ref="AO23:AO24"/>
    <mergeCell ref="AO61:AO62"/>
    <mergeCell ref="AO63:AO64"/>
    <mergeCell ref="AO65:AO66"/>
    <mergeCell ref="AN9:AN10"/>
    <mergeCell ref="AO43:AO44"/>
    <mergeCell ref="AO45:AO46"/>
    <mergeCell ref="AO47:AO48"/>
    <mergeCell ref="AO49:AO50"/>
    <mergeCell ref="AO51:AO52"/>
    <mergeCell ref="AO53:AO54"/>
    <mergeCell ref="AO55:AO56"/>
    <mergeCell ref="AO57:AO58"/>
    <mergeCell ref="AO59:AO60"/>
    <mergeCell ref="AO25:AO26"/>
    <mergeCell ref="AO27:AO28"/>
    <mergeCell ref="AO29:AO30"/>
    <mergeCell ref="AO31:AO32"/>
    <mergeCell ref="AO33:AO34"/>
    <mergeCell ref="AO35:AO36"/>
    <mergeCell ref="AO37:AO38"/>
    <mergeCell ref="AO39:AO40"/>
    <mergeCell ref="AO41:AO42"/>
    <mergeCell ref="AN11:AN12"/>
    <mergeCell ref="AN55:AN56"/>
  </mergeCells>
  <conditionalFormatting sqref="B4">
    <cfRule type="cellIs" dxfId="34" priority="33" operator="greaterThan">
      <formula>0</formula>
    </cfRule>
  </conditionalFormatting>
  <conditionalFormatting sqref="J8">
    <cfRule type="expression" dxfId="33" priority="32">
      <formula>AND($J8="",$C7&lt;&gt;"")</formula>
    </cfRule>
  </conditionalFormatting>
  <conditionalFormatting sqref="J10">
    <cfRule type="expression" dxfId="32" priority="30">
      <formula>AND($J10="",$C9&lt;&gt;"")</formula>
    </cfRule>
  </conditionalFormatting>
  <conditionalFormatting sqref="J12">
    <cfRule type="expression" dxfId="31" priority="14">
      <formula>AND($J12="",$C11&lt;&gt;"")</formula>
    </cfRule>
  </conditionalFormatting>
  <conditionalFormatting sqref="J14">
    <cfRule type="expression" dxfId="30" priority="28">
      <formula>AND($J14="",$C13&lt;&gt;"")</formula>
    </cfRule>
  </conditionalFormatting>
  <conditionalFormatting sqref="J16">
    <cfRule type="expression" dxfId="29" priority="13">
      <formula>AND($J16="",$C15&lt;&gt;"")</formula>
    </cfRule>
  </conditionalFormatting>
  <conditionalFormatting sqref="J18">
    <cfRule type="expression" dxfId="28" priority="27">
      <formula>AND($J18="",$C17&lt;&gt;"")</formula>
    </cfRule>
  </conditionalFormatting>
  <conditionalFormatting sqref="J20">
    <cfRule type="expression" dxfId="27" priority="12">
      <formula>AND($J20="",$C19&lt;&gt;"")</formula>
    </cfRule>
  </conditionalFormatting>
  <conditionalFormatting sqref="J22">
    <cfRule type="expression" dxfId="26" priority="26">
      <formula>AND($J22="",$C21&lt;&gt;"")</formula>
    </cfRule>
  </conditionalFormatting>
  <conditionalFormatting sqref="J24">
    <cfRule type="expression" dxfId="25" priority="11">
      <formula>AND($J24="",$C23&lt;&gt;"")</formula>
    </cfRule>
  </conditionalFormatting>
  <conditionalFormatting sqref="J26">
    <cfRule type="expression" dxfId="24" priority="25">
      <formula>AND($J26="",$C25&lt;&gt;"")</formula>
    </cfRule>
  </conditionalFormatting>
  <conditionalFormatting sqref="J28">
    <cfRule type="expression" dxfId="23" priority="10">
      <formula>AND($J28="",$C27&lt;&gt;"")</formula>
    </cfRule>
  </conditionalFormatting>
  <conditionalFormatting sqref="J30">
    <cfRule type="expression" dxfId="22" priority="24">
      <formula>AND($J30="",$C29&lt;&gt;"")</formula>
    </cfRule>
  </conditionalFormatting>
  <conditionalFormatting sqref="J32">
    <cfRule type="expression" dxfId="21" priority="9">
      <formula>AND($J32="",$C31&lt;&gt;"")</formula>
    </cfRule>
  </conditionalFormatting>
  <conditionalFormatting sqref="J34">
    <cfRule type="expression" dxfId="20" priority="23">
      <formula>AND($J34="",$C33&lt;&gt;"")</formula>
    </cfRule>
  </conditionalFormatting>
  <conditionalFormatting sqref="J36">
    <cfRule type="expression" dxfId="19" priority="8">
      <formula>AND($J36="",$C35&lt;&gt;"")</formula>
    </cfRule>
  </conditionalFormatting>
  <conditionalFormatting sqref="J38">
    <cfRule type="expression" dxfId="18" priority="22">
      <formula>AND($J38="",$C37&lt;&gt;"")</formula>
    </cfRule>
  </conditionalFormatting>
  <conditionalFormatting sqref="J40">
    <cfRule type="expression" dxfId="17" priority="7">
      <formula>AND($J40="",$C39&lt;&gt;"")</formula>
    </cfRule>
  </conditionalFormatting>
  <conditionalFormatting sqref="J42">
    <cfRule type="expression" dxfId="16" priority="21">
      <formula>AND($J42="",$C41&lt;&gt;"")</formula>
    </cfRule>
  </conditionalFormatting>
  <conditionalFormatting sqref="J44">
    <cfRule type="expression" dxfId="15" priority="6">
      <formula>AND($J44="",$C43&lt;&gt;"")</formula>
    </cfRule>
  </conditionalFormatting>
  <conditionalFormatting sqref="J46">
    <cfRule type="expression" dxfId="14" priority="20">
      <formula>AND($J46="",$C45&lt;&gt;"")</formula>
    </cfRule>
  </conditionalFormatting>
  <conditionalFormatting sqref="J48">
    <cfRule type="expression" dxfId="13" priority="5">
      <formula>AND($J48="",$C47&lt;&gt;"")</formula>
    </cfRule>
  </conditionalFormatting>
  <conditionalFormatting sqref="J50">
    <cfRule type="expression" dxfId="12" priority="19">
      <formula>AND($J50="",$C49&lt;&gt;"")</formula>
    </cfRule>
  </conditionalFormatting>
  <conditionalFormatting sqref="J52">
    <cfRule type="expression" dxfId="11" priority="4">
      <formula>AND($J52="",$C51&lt;&gt;"")</formula>
    </cfRule>
  </conditionalFormatting>
  <conditionalFormatting sqref="J54">
    <cfRule type="expression" dxfId="10" priority="18">
      <formula>AND($J54="",$C53&lt;&gt;"")</formula>
    </cfRule>
  </conditionalFormatting>
  <conditionalFormatting sqref="J56">
    <cfRule type="expression" dxfId="9" priority="3">
      <formula>AND($J56="",$C55&lt;&gt;"")</formula>
    </cfRule>
  </conditionalFormatting>
  <conditionalFormatting sqref="J58">
    <cfRule type="expression" dxfId="8" priority="17">
      <formula>AND($J58="",$C57&lt;&gt;"")</formula>
    </cfRule>
  </conditionalFormatting>
  <conditionalFormatting sqref="J60">
    <cfRule type="expression" dxfId="7" priority="2">
      <formula>AND($J60="",$C59&lt;&gt;"")</formula>
    </cfRule>
  </conditionalFormatting>
  <conditionalFormatting sqref="J62">
    <cfRule type="expression" dxfId="6" priority="16">
      <formula>AND($J62="",$C61&lt;&gt;"")</formula>
    </cfRule>
  </conditionalFormatting>
  <conditionalFormatting sqref="J64">
    <cfRule type="expression" dxfId="5" priority="1">
      <formula>AND($J64="",$C63&lt;&gt;"")</formula>
    </cfRule>
  </conditionalFormatting>
  <conditionalFormatting sqref="J66">
    <cfRule type="expression" dxfId="4" priority="15">
      <formula>AND($J66="",$C65&lt;&gt;"")</formula>
    </cfRule>
  </conditionalFormatting>
  <dataValidations count="7">
    <dataValidation type="decimal" operator="greaterThanOrEqual" allowBlank="1" showInputMessage="1" showErrorMessage="1" prompt="Do not enter more than 2 decimal places" sqref="M7:M66 P7:P66 S7:S66 V7:V66 Y7:Y66 AB7:AB66 E7:E66 AE7:AE66" xr:uid="{4A34EC2B-BB29-426A-8710-54C91ECA5793}">
      <formula1>0</formula1>
    </dataValidation>
    <dataValidation type="list" allowBlank="1" showInputMessage="1" showErrorMessage="1" error="Invalid entry. Select from dropdown list." sqref="F7:F66" xr:uid="{B7C167E4-6714-4ABB-A639-F2EE9AFEBE7A}">
      <formula1>BaselineYearList</formula1>
    </dataValidation>
    <dataValidation type="list" allowBlank="1" showInputMessage="1" showErrorMessage="1" error="Invalid entry. Select from dropdown list." sqref="H7:H66" xr:uid="{FBBC131A-2FB4-4CF4-B799-1EE1ABD9CDE3}">
      <formula1>"Yes,No"</formula1>
    </dataValidation>
    <dataValidation type="list" allowBlank="1" showInputMessage="1" showErrorMessage="1" error="Invalid entry. Select from dropdown list." sqref="J8 J10 J12 J14 J16 J18 J20 J22 J24 J26 J28 J30 J32 J34 J36 J38 J40 J42 J44 J46 J48 J50 J52 J54 J56 J58 J60 J62 J64 J66" xr:uid="{5FEDEA9D-5561-486C-B25F-EC61BCAA65EB}">
      <formula1>ScopeofTargets</formula1>
    </dataValidation>
    <dataValidation type="list" allowBlank="1" showInputMessage="1" showErrorMessage="1" error="Invalid entry. Select from dropdown list." sqref="K7:K66" xr:uid="{C83C5851-36A5-4307-A3C0-4FA19D20A3F2}">
      <formula1>Cumulationtype</formula1>
    </dataValidation>
    <dataValidation type="decimal" operator="greaterThanOrEqual" allowBlank="1" showInputMessage="1" showErrorMessage="1" error="Enter valid number only." sqref="D7:D66 L7:L66 O7:O66 R7:R66 U7:U66 X7:X66 AA7:AA66 AD7:AD66" xr:uid="{EEDFBD2B-C179-48F7-B87D-1308C5BC2404}">
      <formula1>0</formula1>
    </dataValidation>
    <dataValidation type="list" allowBlank="1" showInputMessage="1" showErrorMessage="1" sqref="B7:B66" xr:uid="{BFE1870A-CC4F-4101-9EF4-F034C399D6B3}">
      <formula1>InterventionInd</formula1>
    </dataValidation>
  </dataValidations>
  <pageMargins left="0.7" right="0.7" top="0.75" bottom="0.75" header="0.3" footer="0.3"/>
  <pageSetup paperSize="9" scale="12" orientation="portrait" r:id="rId1"/>
  <colBreaks count="1" manualBreakCount="1">
    <brk id="36" max="1048575" man="1"/>
  </colBreaks>
  <extLst>
    <ext xmlns:x14="http://schemas.microsoft.com/office/spreadsheetml/2009/9/main" uri="{CCE6A557-97BC-4b89-ADB6-D9C93CAAB3DF}">
      <x14:dataValidations xmlns:xm="http://schemas.microsoft.com/office/excel/2006/main" count="11">
        <x14:dataValidation type="list" showInputMessage="1" showErrorMessage="1" xr:uid="{7DED0ADF-ABB3-4E29-B7CA-5088B9E14652}">
          <x14:formula1>
            <xm:f>IF(OR($L7&lt;&gt;"",$L8&lt;&gt;"",$M7&lt;&gt;""),INDIRECT("FakeRange"),'Reference data'!$W$2)</xm:f>
          </x14:formula1>
          <xm:sqref>N7:N65</xm:sqref>
        </x14:dataValidation>
        <x14:dataValidation type="list" showInputMessage="1" showErrorMessage="1" xr:uid="{BAA33803-C3AA-4604-A2DE-7251C0A721BB}">
          <x14:formula1>
            <xm:f>IF(OR($L66&lt;&gt;"",#REF!&lt;&gt;"",$M66&lt;&gt;""),INDIRECT("FakeRange"),'Reference data'!$W$2)</xm:f>
          </x14:formula1>
          <xm:sqref>N66</xm:sqref>
        </x14:dataValidation>
        <x14:dataValidation type="list" allowBlank="1" showInputMessage="1" showErrorMessage="1" xr:uid="{153BA513-7A11-4FAC-8B36-3C9622043728}">
          <x14:formula1>
            <xm:f>OFFSET('Reference data'!$BC$2,MATCH('Overview - Section A'!$B$6,'Reference data'!$BC$2:$BC$464,0)-1,1,COUNTIF('Reference data'!$BC$2:$BC$464,'Overview - Section A'!$B$6))</xm:f>
          </x14:formula1>
          <xm:sqref>J7 J9 J11 J13 J15 J17 J19 J21 J23 J25 J27 J29 J31 J33 J35 J37 J39 J41 J43 J45 J47 J49 J51 J53 J55 J57 J59 J61 J63 J65</xm:sqref>
        </x14:dataValidation>
        <x14:dataValidation type="list" showInputMessage="1" showErrorMessage="1" xr:uid="{243B1780-0ACF-44F3-AA4E-C6B7CE697416}">
          <x14:formula1>
            <xm:f>IF(OR($O7&lt;&gt;"",$O8&lt;&gt;"",$P7&lt;&gt;""),INDIRECT("FakeRange"),'Reference data'!$W$2)</xm:f>
          </x14:formula1>
          <xm:sqref>Q7:Q66</xm:sqref>
        </x14:dataValidation>
        <x14:dataValidation type="list" showInputMessage="1" showErrorMessage="1" xr:uid="{4DBBBE20-8229-4016-AD12-1D916DDF3DB6}">
          <x14:formula1>
            <xm:f>IF(OR($R7&lt;&gt;"",$R8&lt;&gt;"",$S7&lt;&gt;""),INDIRECT("FakeRange"),'Reference data'!$W$2)</xm:f>
          </x14:formula1>
          <xm:sqref>T7:T66</xm:sqref>
        </x14:dataValidation>
        <x14:dataValidation type="list" showInputMessage="1" showErrorMessage="1" xr:uid="{DF78B7EF-C700-4177-90F5-A9F0985E1950}">
          <x14:formula1>
            <xm:f>IF(OR($U7&lt;&gt;"",$U8&lt;&gt;"",$V7&lt;&gt;""),INDIRECT("FakeRange"),'Reference data'!$W$2)</xm:f>
          </x14:formula1>
          <xm:sqref>W7:W66</xm:sqref>
        </x14:dataValidation>
        <x14:dataValidation type="list" showInputMessage="1" showErrorMessage="1" xr:uid="{46C1D953-2DB9-4D70-9C93-4E89E2AFF826}">
          <x14:formula1>
            <xm:f>IF(OR($X7&lt;&gt;"",$X8&lt;&gt;"",$Y7&lt;&gt;""),INDIRECT("FakeRange"),'Reference data'!$W$2)</xm:f>
          </x14:formula1>
          <xm:sqref>Z7:Z66</xm:sqref>
        </x14:dataValidation>
        <x14:dataValidation type="list" showInputMessage="1" showErrorMessage="1" xr:uid="{43C4FCD8-2005-4D0C-8705-053D1D1E434B}">
          <x14:formula1>
            <xm:f>IF(OR($AA7&lt;&gt;"",$AA8&lt;&gt;"",$AB7&lt;&gt;""),INDIRECT("FakeRange"),'Reference data'!$W$2)</xm:f>
          </x14:formula1>
          <xm:sqref>AC7:AC66</xm:sqref>
        </x14:dataValidation>
        <x14:dataValidation type="list" showInputMessage="1" showErrorMessage="1" xr:uid="{E4846754-5039-427C-9E76-59ABFBEE8B39}">
          <x14:formula1>
            <xm:f>IF(OR($AD7&lt;&gt;"",$AD8&lt;&gt;"",$AE7&lt;&gt;""),INDIRECT("FakeRange"),'Reference data'!$W$2)</xm:f>
          </x14:formula1>
          <xm:sqref>AF7:AF66</xm:sqref>
        </x14:dataValidation>
        <x14:dataValidation type="list" allowBlank="1" showInputMessage="1" showErrorMessage="1" error="Invalid entry. Select from dropdown list." xr:uid="{FE3BD7CA-499A-4AFB-93EE-80605C98D25C}">
          <x14:formula1>
            <xm:f>OFFSET('Reference data'!AX$2,MATCH('Overview - Section A'!$B$6,'Reference data'!$AX$2:$AX$416,0)-1,1,COUNTIF('Reference data'!$AX$2:$AX$416,'Overview - Section A'!$B$6))</xm:f>
          </x14:formula1>
          <xm:sqref>I7:I66</xm:sqref>
        </x14:dataValidation>
        <x14:dataValidation type="list" allowBlank="1" showInputMessage="1" showErrorMessage="1" error="Invalid entry. Select from dropdown list." xr:uid="{E514B1A9-E692-4574-BEFF-057F8043E322}">
          <x14:formula1>
            <xm:f>OFFSET('Reference data'!K$2,MATCH(B7,'Reference data'!$J$2:$J$23,0)-1,0,COUNTIF('Reference data'!$J$2:$J$23,B7))</xm:f>
          </x14:formula1>
          <xm:sqref>C7:C66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4FD71-605B-4729-AC50-10D24353E52A}">
  <sheetPr codeName="Sheet4"/>
  <dimension ref="A1:AU36"/>
  <sheetViews>
    <sheetView showGridLines="0" zoomScale="70" zoomScaleNormal="70" zoomScaleSheetLayoutView="85" workbookViewId="0">
      <selection activeCell="B8" sqref="B8"/>
    </sheetView>
  </sheetViews>
  <sheetFormatPr defaultRowHeight="15" x14ac:dyDescent="0.25"/>
  <cols>
    <col min="1" max="1" width="20.28515625" customWidth="1"/>
    <col min="2" max="2" width="35.7109375" customWidth="1"/>
    <col min="3" max="3" width="23.28515625" customWidth="1"/>
    <col min="4" max="5" width="30.7109375" customWidth="1"/>
    <col min="6" max="34" width="20.7109375" customWidth="1"/>
    <col min="35" max="35" width="46.7109375" customWidth="1"/>
    <col min="36" max="36" width="22.28515625" style="49" customWidth="1"/>
    <col min="37" max="40" width="8.7109375" style="55" hidden="1" customWidth="1"/>
    <col min="41" max="41" width="16" style="55" hidden="1" customWidth="1"/>
    <col min="42" max="43" width="8.7109375" style="55" hidden="1" customWidth="1"/>
    <col min="44" max="45" width="9.28515625" style="59"/>
    <col min="46" max="47" width="8.7109375" style="171"/>
  </cols>
  <sheetData>
    <row r="1" spans="1:47" ht="27" x14ac:dyDescent="0.25">
      <c r="A1" s="311" t="str">
        <f>Translations!B29</f>
        <v>Performance Framework - WPTM</v>
      </c>
      <c r="B1" s="312"/>
      <c r="C1" s="312"/>
      <c r="D1" s="312"/>
      <c r="E1" s="70"/>
    </row>
    <row r="2" spans="1:47" ht="27" x14ac:dyDescent="0.25">
      <c r="A2" s="312"/>
      <c r="B2" s="312"/>
      <c r="C2" s="312"/>
      <c r="D2" s="312"/>
      <c r="E2" s="70"/>
    </row>
    <row r="3" spans="1:47" ht="15.75" thickBot="1" x14ac:dyDescent="0.3"/>
    <row r="4" spans="1:47" ht="15.75" thickBot="1" x14ac:dyDescent="0.3">
      <c r="A4" s="1" t="str">
        <f>Translations!B28</f>
        <v>Number of Errors</v>
      </c>
      <c r="B4" s="2">
        <f>MAX(A7:A16) - COUNTIF(AJ7:BL16,Translations!A48)</f>
        <v>0</v>
      </c>
      <c r="G4" s="57">
        <v>1</v>
      </c>
      <c r="H4" s="57"/>
      <c r="I4" s="57">
        <v>2</v>
      </c>
      <c r="J4" s="57"/>
      <c r="K4" s="57">
        <v>3</v>
      </c>
      <c r="L4" s="57"/>
      <c r="M4" s="57">
        <v>4</v>
      </c>
      <c r="N4" s="57"/>
      <c r="O4" s="57">
        <v>5</v>
      </c>
      <c r="P4" s="57"/>
      <c r="Q4" s="57">
        <v>6</v>
      </c>
      <c r="R4" s="57"/>
      <c r="S4" s="57">
        <v>7</v>
      </c>
      <c r="T4" s="57"/>
      <c r="U4" s="57">
        <v>8</v>
      </c>
      <c r="V4" s="57"/>
      <c r="W4" s="57">
        <v>9</v>
      </c>
      <c r="X4" s="57"/>
      <c r="Y4" s="57">
        <v>10</v>
      </c>
      <c r="Z4" s="57"/>
      <c r="AA4" s="57">
        <v>11</v>
      </c>
      <c r="AB4" s="57"/>
      <c r="AC4" s="57">
        <v>12</v>
      </c>
      <c r="AD4" s="57"/>
      <c r="AE4" s="57">
        <v>13</v>
      </c>
      <c r="AF4" s="57"/>
      <c r="AG4" s="57">
        <v>14</v>
      </c>
      <c r="AH4" s="57"/>
    </row>
    <row r="5" spans="1:47" ht="15.75" thickBot="1" x14ac:dyDescent="0.3">
      <c r="G5" s="310" t="str">
        <f>IFERROR(IF(YEAR(INDEX('Overview - Section A'!$A$24:$A$35,MATCH(G4,'Overview - Section A'!$D$24:$D$35,0)))&lt;=YEAR('Overview - Section A'!$B$8),TEXT(IFERROR(INDEX('Overview - Section A'!$A$24:$A$35,MATCH(G4,'Overview - Section A'!$D$24:$D$35,0)),""),'Reference data'!Y2) &amp;" to " &amp; TEXT(IFERROR(INDEX('Overview - Section A'!$B$24:$B$35,MATCH(G4,'Overview - Section A'!$D$24:$D$35,0)),""),'Reference data'!Y2),""),"")</f>
        <v/>
      </c>
      <c r="H5" s="310"/>
      <c r="I5" s="309" t="str">
        <f>IFERROR(IF(YEAR(INDEX('Overview - Section A'!$A$24:$A$35,MATCH(I4,'Overview - Section A'!$D$24:$D$35,0)))&lt;=YEAR('Overview - Section A'!$B$8),TEXT(IFERROR(INDEX('Overview - Section A'!$A$24:$A$35,MATCH(I4,'Overview - Section A'!$D$24:$D$35,0)),""),'Reference data'!Y2) &amp;" to " &amp; TEXT(IFERROR(INDEX('Overview - Section A'!$B$24:$B$35,MATCH(I4,'Overview - Section A'!$D$24:$D$35,0)),""),'Reference data'!Y2),""),"")</f>
        <v/>
      </c>
      <c r="J5" s="309"/>
      <c r="K5" s="309" t="str">
        <f>IFERROR(IF(YEAR(INDEX('Overview - Section A'!$A$24:$A$35,MATCH(K4,'Overview - Section A'!$D$24:$D$35,0)))&lt;=YEAR('Overview - Section A'!$B$8),TEXT(IFERROR(INDEX('Overview - Section A'!$A$24:$A$35,MATCH(K4,'Overview - Section A'!$D$24:$D$35,0)),""),'Reference data'!Y2) &amp;" to " &amp; TEXT(IFERROR(INDEX('Overview - Section A'!$B$24:$B$35,MATCH(K4,'Overview - Section A'!$D$24:$D$35,0)),""),'Reference data'!Y2),""),"")</f>
        <v/>
      </c>
      <c r="L5" s="309"/>
      <c r="M5" s="309" t="str">
        <f>IFERROR(IF(YEAR(INDEX('Overview - Section A'!$A$24:$A$35,MATCH(M4,'Overview - Section A'!$D$24:$D$35,0)))&lt;=YEAR('Overview - Section A'!$B$8),TEXT(IFERROR(INDEX('Overview - Section A'!$A$24:$A$35,MATCH(M4,'Overview - Section A'!$D$24:$D$35,0)),""),'Reference data'!Y2) &amp;" to " &amp; TEXT(IFERROR(INDEX('Overview - Section A'!$B$24:$B$35,MATCH(M4,'Overview - Section A'!$D$24:$D$35,0)),""),'Reference data'!Y2),""),"")</f>
        <v/>
      </c>
      <c r="N5" s="309"/>
      <c r="O5" s="309" t="str">
        <f>IFERROR(IF(YEAR(INDEX('Overview - Section A'!$A$24:$A$35,MATCH(O4,'Overview - Section A'!$D$24:$D$35,0)))&lt;=YEAR('Overview - Section A'!$B$8),TEXT(IFERROR(INDEX('Overview - Section A'!$A$24:$A$35,MATCH(O4,'Overview - Section A'!$D$24:$D$35,0)),""),'Reference data'!Y2) &amp;" to " &amp; TEXT(IFERROR(INDEX('Overview - Section A'!$B$24:$B$35,MATCH(O4,'Overview - Section A'!$D$24:$D$35,0)),""),'Reference data'!Y2),""),"")</f>
        <v/>
      </c>
      <c r="P5" s="309"/>
      <c r="Q5" s="309" t="str">
        <f>IFERROR(IF(YEAR(INDEX('Overview - Section A'!$A$24:$A$35,MATCH(Q4,'Overview - Section A'!$D$24:$D$35,0)))&lt;=YEAR('Overview - Section A'!$B$8),TEXT(IFERROR(INDEX('Overview - Section A'!$A$24:$A$35,MATCH(Q4,'Overview - Section A'!$D$24:$D$35,0)),""),'Reference data'!Y2) &amp;" to " &amp; TEXT(IFERROR(INDEX('Overview - Section A'!$B$24:$B$35,MATCH(Q4,'Overview - Section A'!$D$24:$D$35,0)),""),'Reference data'!Y2),""),"")</f>
        <v/>
      </c>
      <c r="R5" s="309"/>
      <c r="S5" s="309" t="str">
        <f>IFERROR(IF(YEAR(INDEX('Overview - Section A'!$A$24:$A$35,MATCH(S4,'Overview - Section A'!$D$24:$D$35,0)))&lt;=YEAR('Overview - Section A'!$B$8),TEXT(IFERROR(INDEX('Overview - Section A'!$A$24:$A$35,MATCH(S4,'Overview - Section A'!$D$24:$D$35,0)),""),'Reference data'!Y2) &amp;" to " &amp; TEXT(IFERROR(INDEX('Overview - Section A'!$B$24:$B$35,MATCH(S4,'Overview - Section A'!$D$24:$D$35,0)),""),'Reference data'!Y2),""),"")</f>
        <v/>
      </c>
      <c r="T5" s="309"/>
      <c r="U5" s="309" t="str">
        <f>IFERROR(IF(YEAR(INDEX('Overview - Section A'!$A$24:$A$35,MATCH(U4,'Overview - Section A'!$D$24:$D$35,0)))&lt;=YEAR('Overview - Section A'!$B$8),TEXT(IFERROR(INDEX('Overview - Section A'!$A$24:$A$35,MATCH(U4,'Overview - Section A'!$D$24:$D$35,0)),""),'Reference data'!Y2) &amp;" to " &amp; TEXT(IFERROR(INDEX('Overview - Section A'!$B$24:$B$35,MATCH(U4,'Overview - Section A'!$D$24:$D$35,0)),""),'Reference data'!Y2),""),"")</f>
        <v/>
      </c>
      <c r="V5" s="309"/>
      <c r="W5" s="310" t="str">
        <f>IFERROR(IF(YEAR(INDEX('Overview - Section A'!$A$24:$A$35,MATCH(W4,'Overview - Section A'!$D$24:$D$35,0)))&lt;=YEAR('Overview - Section A'!$B$8),TEXT(IFERROR(INDEX('Overview - Section A'!$A$24:$A$35,MATCH(W4,'Overview - Section A'!$D$24:$D$35,0)),""),'Reference data'!Y2) &amp;" to " &amp; TEXT(IFERROR(INDEX('Overview - Section A'!$B$24:$B$35,MATCH(W4,'Overview - Section A'!$D$24:$D$35,0)),""),'Reference data'!Y2),""),"")</f>
        <v/>
      </c>
      <c r="X5" s="310"/>
      <c r="Y5" s="309" t="str">
        <f>IFERROR(IF(YEAR(INDEX('Overview - Section A'!$A$24:$A$35,MATCH(Y4,'Overview - Section A'!$D$24:$D$35,0)))&lt;=YEAR('Overview - Section A'!$B$8),TEXT(IFERROR(INDEX('Overview - Section A'!$A$24:$A$35,MATCH(Y4,'Overview - Section A'!$D$24:$D$35,0)),""),'Reference data'!Y2) &amp;" to " &amp; TEXT(IFERROR(INDEX('Overview - Section A'!$B$24:$B$35,MATCH(Y4,'Overview - Section A'!$D$24:$D$35,0)),""),'Reference data'!Y2),""),"")</f>
        <v/>
      </c>
      <c r="Z5" s="309"/>
      <c r="AA5" s="309" t="str">
        <f>IFERROR(IF(YEAR(INDEX('Overview - Section A'!$A$24:$A$35,MATCH(AA4,'Overview - Section A'!$D$24:$D$35,0)))&lt;=YEAR('Overview - Section A'!$B$8),TEXT(IFERROR(INDEX('Overview - Section A'!$A$24:$A$35,MATCH(AA4,'Overview - Section A'!$D$24:$D$35,0)),""),'Reference data'!Y2) &amp;" to " &amp; TEXT(IFERROR(INDEX('Overview - Section A'!$B$24:$B$35,MATCH(AA4,'Overview - Section A'!$D$24:$D$35,0)),""),'Reference data'!Y2),""),"")</f>
        <v/>
      </c>
      <c r="AB5" s="309"/>
      <c r="AC5" s="309" t="str">
        <f>IFERROR(IF(YEAR(INDEX('Overview - Section A'!$A$24:$A$35,MATCH(AC4,'Overview - Section A'!$D$24:$D$35,0)))&lt;=YEAR('Overview - Section A'!$B$8),TEXT(IFERROR(INDEX('Overview - Section A'!$A$24:$A$35,MATCH(AC4,'Overview - Section A'!$D$24:$D$35,0)),""),'Reference data'!Y2) &amp;" to " &amp; TEXT(IFERROR(INDEX('Overview - Section A'!$B$24:$B$35,MATCH(AC4,'Overview - Section A'!$D$24:$D$35,0)),""),'Reference data'!Y2),""),"")</f>
        <v/>
      </c>
      <c r="AD5" s="309"/>
      <c r="AE5" s="309" t="str">
        <f>IFERROR(IF(YEAR(INDEX('Overview - Section A'!$A$24:$A$337,MATCH(AE4,'Overview - Section A'!$D$24:$D$37,0)))&lt;=YEAR('Overview - Section A'!$B$8),TEXT(IFERROR(INDEX('Overview - Section A'!$A$24:$A$37,MATCH(AE4,'Overview - Section A'!$D$24:$D$37,0)),""),'Reference data'!Y2) &amp;" to " &amp; TEXT(IFERROR(INDEX('Overview - Section A'!$B$24:$B$37,MATCH(AE4,'Overview - Section A'!$D$24:$D$37,0)),""),'Reference data'!Y2),""),"")</f>
        <v/>
      </c>
      <c r="AF5" s="309"/>
      <c r="AG5" s="309" t="str">
        <f>IFERROR(IF(YEAR(INDEX('Overview - Section A'!$A$24:$A$337,MATCH(AG4,'Overview - Section A'!$D$24:$D$37,0)))&lt;=YEAR('Overview - Section A'!$B$8),TEXT(IFERROR(INDEX('Overview - Section A'!$A$24:$A$37,MATCH(AG4,'Overview - Section A'!$D$24:$D$37,0)),""),'Reference data'!Y2) &amp;" to " &amp; TEXT(IFERROR(INDEX('Overview - Section A'!$B$24:$B$37,MATCH(AG4,'Overview - Section A'!$D$24:$D$37,0)),""),'Reference data'!Y2),""),"")</f>
        <v/>
      </c>
      <c r="AH5" s="309"/>
    </row>
    <row r="6" spans="1:47" ht="75" x14ac:dyDescent="0.25">
      <c r="A6" s="17" t="str">
        <f>Translations!B30</f>
        <v>No</v>
      </c>
      <c r="B6" s="18" t="str">
        <f>Translations!B31</f>
        <v>Interventions</v>
      </c>
      <c r="C6" s="18" t="str">
        <f>Translations!B32</f>
        <v>WPTM category</v>
      </c>
      <c r="D6" s="18" t="str">
        <f>Translations!B33</f>
        <v>Key Activity</v>
      </c>
      <c r="E6" s="18" t="str">
        <f>Translations!B43</f>
        <v>Responsible PR</v>
      </c>
      <c r="F6" s="18" t="str">
        <f>Translations!B34</f>
        <v>Country</v>
      </c>
      <c r="G6" s="18" t="str">
        <f>Translations!$B35</f>
        <v>Milestone / Target Description</v>
      </c>
      <c r="H6" s="18" t="str">
        <f>Translations!$B36</f>
        <v>Criteria for Completion</v>
      </c>
      <c r="I6" s="18" t="str">
        <f>Translations!$B35</f>
        <v>Milestone / Target Description</v>
      </c>
      <c r="J6" s="18" t="str">
        <f>Translations!$B36</f>
        <v>Criteria for Completion</v>
      </c>
      <c r="K6" s="18" t="str">
        <f>Translations!$B35</f>
        <v>Milestone / Target Description</v>
      </c>
      <c r="L6" s="18" t="str">
        <f>Translations!$B36</f>
        <v>Criteria for Completion</v>
      </c>
      <c r="M6" s="18" t="str">
        <f>Translations!$B35</f>
        <v>Milestone / Target Description</v>
      </c>
      <c r="N6" s="18" t="str">
        <f>Translations!$B36</f>
        <v>Criteria for Completion</v>
      </c>
      <c r="O6" s="18" t="str">
        <f>Translations!$B35</f>
        <v>Milestone / Target Description</v>
      </c>
      <c r="P6" s="18" t="str">
        <f>Translations!$B36</f>
        <v>Criteria for Completion</v>
      </c>
      <c r="Q6" s="18" t="str">
        <f>Translations!$B35</f>
        <v>Milestone / Target Description</v>
      </c>
      <c r="R6" s="18" t="str">
        <f>Translations!$B36</f>
        <v>Criteria for Completion</v>
      </c>
      <c r="S6" s="18" t="str">
        <f>Translations!$B35</f>
        <v>Milestone / Target Description</v>
      </c>
      <c r="T6" s="18" t="str">
        <f>Translations!$B36</f>
        <v>Criteria for Completion</v>
      </c>
      <c r="U6" s="18" t="str">
        <f>Translations!$B35</f>
        <v>Milestone / Target Description</v>
      </c>
      <c r="V6" s="18" t="str">
        <f>Translations!$B36</f>
        <v>Criteria for Completion</v>
      </c>
      <c r="W6" s="18" t="str">
        <f>Translations!$B35</f>
        <v>Milestone / Target Description</v>
      </c>
      <c r="X6" s="18" t="str">
        <f>Translations!$B36</f>
        <v>Criteria for Completion</v>
      </c>
      <c r="Y6" s="18" t="str">
        <f>Translations!$B35</f>
        <v>Milestone / Target Description</v>
      </c>
      <c r="Z6" s="18" t="str">
        <f>Translations!$B36</f>
        <v>Criteria for Completion</v>
      </c>
      <c r="AA6" s="18" t="str">
        <f>Translations!$B35</f>
        <v>Milestone / Target Description</v>
      </c>
      <c r="AB6" s="18" t="str">
        <f>Translations!$B36</f>
        <v>Criteria for Completion</v>
      </c>
      <c r="AC6" s="18" t="str">
        <f>Translations!$B35</f>
        <v>Milestone / Target Description</v>
      </c>
      <c r="AD6" s="18" t="str">
        <f>Translations!$B36</f>
        <v>Criteria for Completion</v>
      </c>
      <c r="AE6" s="18" t="str">
        <f>Translations!$B35</f>
        <v>Milestone / Target Description</v>
      </c>
      <c r="AF6" s="18" t="str">
        <f>Translations!$B36</f>
        <v>Criteria for Completion</v>
      </c>
      <c r="AG6" s="18" t="str">
        <f>Translations!$B35</f>
        <v>Milestone / Target Description</v>
      </c>
      <c r="AH6" s="18" t="str">
        <f>Translations!$B36</f>
        <v>Criteria for Completion</v>
      </c>
      <c r="AI6" s="18" t="str">
        <f>Translations!B25</f>
        <v>Comments</v>
      </c>
      <c r="AJ6" s="19" t="str">
        <f>Translations!B26</f>
        <v>Error message (if relevant)</v>
      </c>
      <c r="AK6" s="196" t="s">
        <v>418</v>
      </c>
      <c r="AL6" s="196" t="s">
        <v>419</v>
      </c>
      <c r="AM6" s="196" t="s">
        <v>420</v>
      </c>
      <c r="AN6" s="196" t="s">
        <v>421</v>
      </c>
      <c r="AO6" s="196" t="s">
        <v>422</v>
      </c>
      <c r="AP6" s="196" t="s">
        <v>423</v>
      </c>
      <c r="AQ6" s="196" t="s">
        <v>424</v>
      </c>
      <c r="AR6" s="197"/>
    </row>
    <row r="7" spans="1:47" ht="60" customHeight="1" x14ac:dyDescent="0.25">
      <c r="A7" s="37">
        <v>1</v>
      </c>
      <c r="B7" s="35"/>
      <c r="C7" s="36"/>
      <c r="D7" s="35"/>
      <c r="E7" s="35"/>
      <c r="F7" s="36"/>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60" t="str">
        <f>IF(AQ7="",Translations!A$48,AQ7)</f>
        <v>No error</v>
      </c>
      <c r="AK7" s="196" t="str">
        <f>IF(C7="","",IFERROR(INDEX('Reference data'!AK:AK,MATCH('WPTM (Eng) - Section C'!C7,'Reference data'!AG:AG,0)),"Not Correct"))</f>
        <v/>
      </c>
      <c r="AL7" s="196" t="str">
        <f>IF(B7="","",IFERROR(INDEX('Reference data'!AE:AE,MATCH('WPTM (Eng) - Section C'!B7,'Reference data'!AA:AA,0)),"Not correct"))</f>
        <v/>
      </c>
      <c r="AM7" s="196" t="str">
        <f>IF(AL7="Not Correct",Translations!A$49,"")</f>
        <v/>
      </c>
      <c r="AN7" s="196" t="str">
        <f>IF(AK7="Not Correct",Translations!A$50,"")</f>
        <v/>
      </c>
      <c r="AO7" s="196" t="str">
        <f>IF(D7="","",IFERROR(INDEX('Reference data'!AN:AN,MATCH('WPTM (Eng) - Section C'!D7,'Reference data'!AM:AM,0)),""))</f>
        <v/>
      </c>
      <c r="AP7" s="196" t="str">
        <f>IF(AO7="","",IF(AO7=C7,"",Translations!A$50))</f>
        <v/>
      </c>
      <c r="AQ7" s="196" t="str">
        <f>AM7&amp;AP7&amp;AN7</f>
        <v/>
      </c>
      <c r="AR7" s="62"/>
      <c r="AS7" s="62"/>
      <c r="AT7" s="182"/>
      <c r="AU7" s="182"/>
    </row>
    <row r="8" spans="1:47" ht="43.5" customHeight="1" x14ac:dyDescent="0.25">
      <c r="A8" s="37">
        <v>2</v>
      </c>
      <c r="B8" s="33"/>
      <c r="C8" s="34"/>
      <c r="D8" s="33"/>
      <c r="E8" s="33"/>
      <c r="F8" s="34"/>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60" t="str">
        <f>IF(AQ8="",Translations!A$48,AQ8)</f>
        <v>No error</v>
      </c>
      <c r="AK8" s="196" t="str">
        <f>IF(C8="","",IFERROR(INDEX('Reference data'!AK:AK,MATCH('WPTM (Eng) - Section C'!C8,'Reference data'!AG:AG,0)),"Not Correct"))</f>
        <v/>
      </c>
      <c r="AL8" s="196" t="str">
        <f>IF(B8="","",IFERROR(INDEX('Reference data'!AE:AE,MATCH('WPTM (Eng) - Section C'!B8,'Reference data'!AA:AA,0)),"Not correct"))</f>
        <v/>
      </c>
      <c r="AM8" s="196" t="str">
        <f>IF(AL8="Not Correct",Translations!A$49,"")</f>
        <v/>
      </c>
      <c r="AN8" s="196" t="str">
        <f>IF(AK8="Not Correct",Translations!A$50,"")</f>
        <v/>
      </c>
      <c r="AO8" s="196" t="str">
        <f>IF(D8="","",IFERROR(INDEX('Reference data'!AN:AN,MATCH('WPTM (Eng) - Section C'!D8,'Reference data'!AM:AM,0)),""))</f>
        <v/>
      </c>
      <c r="AP8" s="196" t="str">
        <f>IF(AO8="","",IF(AO8=C8,"",Translations!A$50))</f>
        <v/>
      </c>
      <c r="AQ8" s="196" t="str">
        <f t="shared" ref="AQ8:AQ36" si="0">AM8&amp;AP8</f>
        <v/>
      </c>
      <c r="AR8" s="62"/>
      <c r="AS8" s="62"/>
      <c r="AT8" s="182"/>
      <c r="AU8" s="182"/>
    </row>
    <row r="9" spans="1:47" ht="43.5" customHeight="1" x14ac:dyDescent="0.25">
      <c r="A9" s="37">
        <v>3</v>
      </c>
      <c r="B9" s="35"/>
      <c r="C9" s="36"/>
      <c r="D9" s="35"/>
      <c r="E9" s="35"/>
      <c r="F9" s="36"/>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60" t="str">
        <f>IF(AQ9="",Translations!A$48,AQ9)</f>
        <v>No error</v>
      </c>
      <c r="AK9" s="196" t="str">
        <f>IF(C9="","",IFERROR(INDEX('Reference data'!AK:AK,MATCH('WPTM (Eng) - Section C'!C9,'Reference data'!AG:AG,0)),"Not Correct"))</f>
        <v/>
      </c>
      <c r="AL9" s="196" t="str">
        <f>IF(B9="","",IFERROR(INDEX('Reference data'!AE:AE,MATCH('WPTM (Eng) - Section C'!B9,'Reference data'!AA:AA,0)),"Not correct"))</f>
        <v/>
      </c>
      <c r="AM9" s="196" t="str">
        <f>IF(AL9="Not Correct",Translations!A$49,"")</f>
        <v/>
      </c>
      <c r="AN9" s="196" t="str">
        <f>IF(AK9="Not Correct",Translations!A$50,"")</f>
        <v/>
      </c>
      <c r="AO9" s="196" t="str">
        <f>IF(D9="","",IFERROR(INDEX('Reference data'!AN:AN,MATCH('WPTM (Eng) - Section C'!D9,'Reference data'!AM:AM,0)),""))</f>
        <v/>
      </c>
      <c r="AP9" s="196" t="str">
        <f>IF(AO9="","",IF(AO9=C9,"",Translations!A$50))</f>
        <v/>
      </c>
      <c r="AQ9" s="196" t="str">
        <f t="shared" si="0"/>
        <v/>
      </c>
      <c r="AR9" s="62"/>
      <c r="AS9" s="62"/>
      <c r="AT9" s="182"/>
      <c r="AU9" s="182"/>
    </row>
    <row r="10" spans="1:47" ht="43.5" customHeight="1" x14ac:dyDescent="0.25">
      <c r="A10" s="37">
        <v>4</v>
      </c>
      <c r="B10" s="33"/>
      <c r="C10" s="34"/>
      <c r="D10" s="33"/>
      <c r="E10" s="33"/>
      <c r="F10" s="34"/>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60" t="str">
        <f>IF(AQ10="",Translations!A$48,AQ10)</f>
        <v>No error</v>
      </c>
      <c r="AK10" s="196" t="str">
        <f>IF(C10="","",IFERROR(INDEX('Reference data'!AK:AK,MATCH('WPTM (Eng) - Section C'!C10,'Reference data'!AG:AG,0)),"Not Correct"))</f>
        <v/>
      </c>
      <c r="AL10" s="196" t="str">
        <f>IF(B10="","",IFERROR(INDEX('Reference data'!AE:AE,MATCH('WPTM (Eng) - Section C'!B10,'Reference data'!AA:AA,0)),"Not correct"))</f>
        <v/>
      </c>
      <c r="AM10" s="196" t="str">
        <f>IF(AL10="Not Correct",Translations!A$49,"")</f>
        <v/>
      </c>
      <c r="AN10" s="196" t="str">
        <f>IF(AK10="Not Correct",Translations!A$50,"")</f>
        <v/>
      </c>
      <c r="AO10" s="196" t="str">
        <f>IF(D10="","",IFERROR(INDEX('Reference data'!AN:AN,MATCH('WPTM (Eng) - Section C'!D10,'Reference data'!AM:AM,0)),""))</f>
        <v/>
      </c>
      <c r="AP10" s="196" t="str">
        <f>IF(AO10="","",IF(AO10=C10,"",Translations!A$50))</f>
        <v/>
      </c>
      <c r="AQ10" s="196" t="str">
        <f t="shared" si="0"/>
        <v/>
      </c>
      <c r="AR10" s="62"/>
      <c r="AS10" s="62"/>
      <c r="AT10" s="182"/>
      <c r="AU10" s="182"/>
    </row>
    <row r="11" spans="1:47" ht="43.5" customHeight="1" x14ac:dyDescent="0.25">
      <c r="A11" s="37">
        <v>5</v>
      </c>
      <c r="B11" s="35"/>
      <c r="C11" s="36"/>
      <c r="D11" s="35"/>
      <c r="E11" s="35"/>
      <c r="F11" s="36"/>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60" t="str">
        <f>IF(AQ11="",Translations!A$48,AQ11)</f>
        <v>No error</v>
      </c>
      <c r="AK11" s="196" t="str">
        <f>IF(C11="","",IFERROR(INDEX('Reference data'!AK:AK,MATCH('WPTM (Eng) - Section C'!C11,'Reference data'!AG:AG,0)),"Not Correct"))</f>
        <v/>
      </c>
      <c r="AL11" s="196" t="str">
        <f>IF(B11="","",IFERROR(INDEX('Reference data'!AE:AE,MATCH('WPTM (Eng) - Section C'!B11,'Reference data'!AA:AA,0)),"Not correct"))</f>
        <v/>
      </c>
      <c r="AM11" s="196" t="str">
        <f>IF(AL11="Not Correct",Translations!A$49,"")</f>
        <v/>
      </c>
      <c r="AN11" s="196" t="str">
        <f>IF(AK11="Not Correct",Translations!A$50,"")</f>
        <v/>
      </c>
      <c r="AO11" s="196" t="str">
        <f>IF(D11="","",IFERROR(INDEX('Reference data'!AN:AN,MATCH('WPTM (Eng) - Section C'!D11,'Reference data'!AM:AM,0)),""))</f>
        <v/>
      </c>
      <c r="AP11" s="196" t="str">
        <f>IF(AO11="","",IF(AO11=C11,"",Translations!A$50))</f>
        <v/>
      </c>
      <c r="AQ11" s="196" t="str">
        <f t="shared" si="0"/>
        <v/>
      </c>
      <c r="AR11" s="62"/>
      <c r="AS11" s="62"/>
      <c r="AT11" s="182"/>
      <c r="AU11" s="182"/>
    </row>
    <row r="12" spans="1:47" ht="43.5" customHeight="1" x14ac:dyDescent="0.25">
      <c r="A12" s="37">
        <v>6</v>
      </c>
      <c r="B12" s="33"/>
      <c r="C12" s="34"/>
      <c r="D12" s="33"/>
      <c r="E12" s="33"/>
      <c r="F12" s="34"/>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60" t="str">
        <f>IF(AQ12="",Translations!A$48,AQ12)</f>
        <v>No error</v>
      </c>
      <c r="AK12" s="196" t="str">
        <f>IF(C12="","",IFERROR(INDEX('Reference data'!AK:AK,MATCH('WPTM (Eng) - Section C'!C12,'Reference data'!AG:AG,0)),"Not Correct"))</f>
        <v/>
      </c>
      <c r="AL12" s="196" t="str">
        <f>IF(B12="","",IFERROR(INDEX('Reference data'!AE:AE,MATCH('WPTM (Eng) - Section C'!B12,'Reference data'!AA:AA,0)),"Not correct"))</f>
        <v/>
      </c>
      <c r="AM12" s="196" t="str">
        <f>IF(AL12="Not Correct",Translations!A$49,"")</f>
        <v/>
      </c>
      <c r="AN12" s="196" t="str">
        <f>IF(AK12="Not Correct",Translations!A$50,"")</f>
        <v/>
      </c>
      <c r="AO12" s="196" t="str">
        <f>IF(D12="","",IFERROR(INDEX('Reference data'!AN:AN,MATCH('WPTM (Eng) - Section C'!D12,'Reference data'!AM:AM,0)),""))</f>
        <v/>
      </c>
      <c r="AP12" s="196" t="str">
        <f>IF(AO12="","",IF(AO12=C12,"",Translations!A$50))</f>
        <v/>
      </c>
      <c r="AQ12" s="196" t="str">
        <f t="shared" si="0"/>
        <v/>
      </c>
    </row>
    <row r="13" spans="1:47" ht="43.5" customHeight="1" x14ac:dyDescent="0.25">
      <c r="A13" s="37">
        <v>7</v>
      </c>
      <c r="B13" s="35"/>
      <c r="C13" s="36"/>
      <c r="D13" s="35"/>
      <c r="E13" s="35"/>
      <c r="F13" s="36"/>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60" t="str">
        <f>IF(AQ13="",Translations!A$48,AQ13)</f>
        <v>No error</v>
      </c>
      <c r="AK13" s="196" t="str">
        <f>IF(C13="","",IFERROR(INDEX('Reference data'!AK:AK,MATCH('WPTM (Eng) - Section C'!C13,'Reference data'!AG:AG,0)),"Not Correct"))</f>
        <v/>
      </c>
      <c r="AL13" s="196" t="str">
        <f>IF(B13="","",IFERROR(INDEX('Reference data'!AE:AE,MATCH('WPTM (Eng) - Section C'!B13,'Reference data'!AA:AA,0)),"Not correct"))</f>
        <v/>
      </c>
      <c r="AM13" s="196" t="str">
        <f>IF(AL13="Not Correct",Translations!A$49,"")</f>
        <v/>
      </c>
      <c r="AN13" s="196" t="str">
        <f>IF(AK13="Not Correct",Translations!A$50,"")</f>
        <v/>
      </c>
      <c r="AO13" s="196" t="str">
        <f>IF(D13="","",IFERROR(INDEX('Reference data'!AN:AN,MATCH('WPTM (Eng) - Section C'!D13,'Reference data'!AM:AM,0)),""))</f>
        <v/>
      </c>
      <c r="AP13" s="196" t="str">
        <f>IF(AO13="","",IF(AO13=C13,"",Translations!A$50))</f>
        <v/>
      </c>
      <c r="AQ13" s="196" t="str">
        <f t="shared" si="0"/>
        <v/>
      </c>
    </row>
    <row r="14" spans="1:47" ht="43.5" customHeight="1" x14ac:dyDescent="0.25">
      <c r="A14" s="37">
        <v>8</v>
      </c>
      <c r="B14" s="33"/>
      <c r="C14" s="34"/>
      <c r="D14" s="33"/>
      <c r="E14" s="33"/>
      <c r="F14" s="34"/>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60" t="str">
        <f>IF(AQ14="",Translations!A$48,AQ14)</f>
        <v>No error</v>
      </c>
      <c r="AK14" s="196" t="str">
        <f>IF(C14="","",IFERROR(INDEX('Reference data'!AK:AK,MATCH('WPTM (Eng) - Section C'!C14,'Reference data'!AG:AG,0)),"Not Correct"))</f>
        <v/>
      </c>
      <c r="AL14" s="196" t="str">
        <f>IF(B14="","",IFERROR(INDEX('Reference data'!AE:AE,MATCH('WPTM (Eng) - Section C'!B14,'Reference data'!AA:AA,0)),"Not correct"))</f>
        <v/>
      </c>
      <c r="AM14" s="196" t="str">
        <f>IF(AL14="Not Correct",Translations!A$49,"")</f>
        <v/>
      </c>
      <c r="AN14" s="196" t="str">
        <f>IF(AK14="Not Correct",Translations!A$50,"")</f>
        <v/>
      </c>
      <c r="AO14" s="196" t="str">
        <f>IF(D14="","",IFERROR(INDEX('Reference data'!AN:AN,MATCH('WPTM (Eng) - Section C'!D14,'Reference data'!AM:AM,0)),""))</f>
        <v/>
      </c>
      <c r="AP14" s="196" t="str">
        <f>IF(AO14="","",IF(AO14=C14,"",Translations!A$50))</f>
        <v/>
      </c>
      <c r="AQ14" s="196" t="str">
        <f t="shared" si="0"/>
        <v/>
      </c>
    </row>
    <row r="15" spans="1:47" ht="43.5" customHeight="1" x14ac:dyDescent="0.25">
      <c r="A15" s="37">
        <v>9</v>
      </c>
      <c r="B15" s="35"/>
      <c r="C15" s="36"/>
      <c r="D15" s="35"/>
      <c r="E15" s="35"/>
      <c r="F15" s="36"/>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60" t="str">
        <f>IF(AQ15="",Translations!A$48,AQ15)</f>
        <v>No error</v>
      </c>
      <c r="AK15" s="196" t="str">
        <f>IF(C15="","",IFERROR(INDEX('Reference data'!AK:AK,MATCH('WPTM (Eng) - Section C'!C15,'Reference data'!AG:AG,0)),"Not Correct"))</f>
        <v/>
      </c>
      <c r="AL15" s="196" t="str">
        <f>IF(B15="","",IFERROR(INDEX('Reference data'!AE:AE,MATCH('WPTM (Eng) - Section C'!B15,'Reference data'!AA:AA,0)),"Not correct"))</f>
        <v/>
      </c>
      <c r="AM15" s="196" t="str">
        <f>IF(AL15="Not Correct",Translations!A$49,"")</f>
        <v/>
      </c>
      <c r="AN15" s="196" t="str">
        <f>IF(AK15="Not Correct",Translations!A$50,"")</f>
        <v/>
      </c>
      <c r="AO15" s="196" t="str">
        <f>IF(D15="","",IFERROR(INDEX('Reference data'!AN:AN,MATCH('WPTM (Eng) - Section C'!D15,'Reference data'!AM:AM,0)),""))</f>
        <v/>
      </c>
      <c r="AP15" s="196" t="str">
        <f>IF(AO15="","",IF(AO15=C15,"",Translations!A$50))</f>
        <v/>
      </c>
      <c r="AQ15" s="196" t="str">
        <f t="shared" si="0"/>
        <v/>
      </c>
    </row>
    <row r="16" spans="1:47" ht="43.5" customHeight="1" x14ac:dyDescent="0.25">
      <c r="A16" s="37">
        <v>10</v>
      </c>
      <c r="B16" s="33"/>
      <c r="C16" s="34"/>
      <c r="D16" s="33"/>
      <c r="E16" s="33"/>
      <c r="F16" s="34"/>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60" t="str">
        <f>IF(AQ16="",Translations!A$48,AQ16)</f>
        <v>No error</v>
      </c>
      <c r="AK16" s="196" t="str">
        <f>IF(C16="","",IFERROR(INDEX('Reference data'!AK:AK,MATCH('WPTM (Eng) - Section C'!C16,'Reference data'!AG:AG,0)),"Not Correct"))</f>
        <v/>
      </c>
      <c r="AL16" s="196" t="str">
        <f>IF(B16="","",IFERROR(INDEX('Reference data'!AE:AE,MATCH('WPTM (Eng) - Section C'!B16,'Reference data'!AA:AA,0)),"Not correct"))</f>
        <v/>
      </c>
      <c r="AM16" s="196" t="str">
        <f>IF(AL16="Not Correct",Translations!A$49,"")</f>
        <v/>
      </c>
      <c r="AN16" s="196" t="str">
        <f>IF(AK16="Not Correct",Translations!A$50,"")</f>
        <v/>
      </c>
      <c r="AO16" s="196" t="str">
        <f>IF(D16="","",IFERROR(INDEX('Reference data'!AN:AN,MATCH('WPTM (Eng) - Section C'!D16,'Reference data'!AM:AM,0)),""))</f>
        <v/>
      </c>
      <c r="AP16" s="196" t="str">
        <f>IF(AO16="","",IF(AO16=C16,"",Translations!A$50))</f>
        <v/>
      </c>
      <c r="AQ16" s="196" t="str">
        <f t="shared" si="0"/>
        <v/>
      </c>
    </row>
    <row r="17" spans="1:43" ht="43.5" customHeight="1" x14ac:dyDescent="0.25">
      <c r="A17" s="37">
        <v>11</v>
      </c>
      <c r="B17" s="35"/>
      <c r="C17" s="36"/>
      <c r="D17" s="35"/>
      <c r="E17" s="35"/>
      <c r="F17" s="36"/>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60" t="str">
        <f>IF(AQ17="",Translations!A$48,AQ17)</f>
        <v>No error</v>
      </c>
      <c r="AK17" s="196" t="str">
        <f>IF(C17="","",IFERROR(INDEX('Reference data'!AK:AK,MATCH('WPTM (Eng) - Section C'!C17,'Reference data'!AG:AG,0)),"Not Correct"))</f>
        <v/>
      </c>
      <c r="AL17" s="196" t="str">
        <f>IF(B17="","",IFERROR(INDEX('Reference data'!AE:AE,MATCH('WPTM (Eng) - Section C'!B17,'Reference data'!AA:AA,0)),"Not correct"))</f>
        <v/>
      </c>
      <c r="AM17" s="196" t="str">
        <f>IF(AL17="Not Correct",Translations!A$49,"")</f>
        <v/>
      </c>
      <c r="AN17" s="196" t="str">
        <f>IF(AK17="Not Correct",Translations!A$50,"")</f>
        <v/>
      </c>
      <c r="AO17" s="196" t="str">
        <f>IF(D17="","",IFERROR(INDEX('Reference data'!AN:AN,MATCH('WPTM (Eng) - Section C'!D17,'Reference data'!AM:AM,0)),""))</f>
        <v/>
      </c>
      <c r="AP17" s="196" t="str">
        <f>IF(AO17="","",IF(AO17=C17,"",Translations!A$50))</f>
        <v/>
      </c>
      <c r="AQ17" s="196" t="str">
        <f t="shared" si="0"/>
        <v/>
      </c>
    </row>
    <row r="18" spans="1:43" ht="43.5" customHeight="1" x14ac:dyDescent="0.25">
      <c r="A18" s="37">
        <v>12</v>
      </c>
      <c r="B18" s="33"/>
      <c r="C18" s="34"/>
      <c r="D18" s="33"/>
      <c r="E18" s="33"/>
      <c r="F18" s="34"/>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60" t="str">
        <f>IF(AQ18="",Translations!A$48,AQ18)</f>
        <v>No error</v>
      </c>
      <c r="AK18" s="196" t="str">
        <f>IF(C18="","",IFERROR(INDEX('Reference data'!AK:AK,MATCH('WPTM (Eng) - Section C'!C18,'Reference data'!AG:AG,0)),"Not Correct"))</f>
        <v/>
      </c>
      <c r="AL18" s="196" t="str">
        <f>IF(B18="","",IFERROR(INDEX('Reference data'!AE:AE,MATCH('WPTM (Eng) - Section C'!B18,'Reference data'!AA:AA,0)),"Not correct"))</f>
        <v/>
      </c>
      <c r="AM18" s="196" t="str">
        <f>IF(AL18="Not Correct",Translations!A$49,"")</f>
        <v/>
      </c>
      <c r="AN18" s="196" t="str">
        <f>IF(AK18="Not Correct",Translations!A$50,"")</f>
        <v/>
      </c>
      <c r="AO18" s="196" t="str">
        <f>IF(D18="","",IFERROR(INDEX('Reference data'!AN:AN,MATCH('WPTM (Eng) - Section C'!D18,'Reference data'!AM:AM,0)),""))</f>
        <v/>
      </c>
      <c r="AP18" s="196" t="str">
        <f>IF(AO18="","",IF(AO18=C18,"",Translations!A$50))</f>
        <v/>
      </c>
      <c r="AQ18" s="196" t="str">
        <f t="shared" si="0"/>
        <v/>
      </c>
    </row>
    <row r="19" spans="1:43" ht="43.5" customHeight="1" x14ac:dyDescent="0.25">
      <c r="A19" s="37">
        <v>13</v>
      </c>
      <c r="B19" s="35"/>
      <c r="C19" s="36"/>
      <c r="D19" s="35"/>
      <c r="E19" s="35"/>
      <c r="F19" s="36"/>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60" t="str">
        <f>IF(AQ19="",Translations!A$48,AQ19)</f>
        <v>No error</v>
      </c>
      <c r="AK19" s="196" t="str">
        <f>IF(C19="","",IFERROR(INDEX('Reference data'!AK:AK,MATCH('WPTM (Eng) - Section C'!C19,'Reference data'!AG:AG,0)),"Not Correct"))</f>
        <v/>
      </c>
      <c r="AL19" s="196" t="str">
        <f>IF(B19="","",IFERROR(INDEX('Reference data'!AE:AE,MATCH('WPTM (Eng) - Section C'!B19,'Reference data'!AA:AA,0)),"Not correct"))</f>
        <v/>
      </c>
      <c r="AM19" s="196" t="str">
        <f>IF(AL19="Not Correct",Translations!A$49,"")</f>
        <v/>
      </c>
      <c r="AN19" s="196" t="str">
        <f>IF(AK19="Not Correct",Translations!A$50,"")</f>
        <v/>
      </c>
      <c r="AO19" s="196" t="str">
        <f>IF(D19="","",IFERROR(INDEX('Reference data'!AN:AN,MATCH('WPTM (Eng) - Section C'!D19,'Reference data'!AM:AM,0)),""))</f>
        <v/>
      </c>
      <c r="AP19" s="196" t="str">
        <f>IF(AO19="","",IF(AO19=C19,"",Translations!A$50))</f>
        <v/>
      </c>
      <c r="AQ19" s="196" t="str">
        <f t="shared" si="0"/>
        <v/>
      </c>
    </row>
    <row r="20" spans="1:43" ht="43.5" customHeight="1" x14ac:dyDescent="0.25">
      <c r="A20" s="37">
        <v>14</v>
      </c>
      <c r="B20" s="33"/>
      <c r="C20" s="34"/>
      <c r="D20" s="33"/>
      <c r="E20" s="33"/>
      <c r="F20" s="34"/>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60" t="str">
        <f>IF(AQ20="",Translations!A$48,AQ20)</f>
        <v>No error</v>
      </c>
      <c r="AK20" s="196" t="str">
        <f>IF(C20="","",IFERROR(INDEX('Reference data'!AK:AK,MATCH('WPTM (Eng) - Section C'!C20,'Reference data'!AG:AG,0)),"Not Correct"))</f>
        <v/>
      </c>
      <c r="AL20" s="196" t="str">
        <f>IF(B20="","",IFERROR(INDEX('Reference data'!AE:AE,MATCH('WPTM (Eng) - Section C'!B20,'Reference data'!AA:AA,0)),"Not correct"))</f>
        <v/>
      </c>
      <c r="AM20" s="196" t="str">
        <f>IF(AL20="Not Correct",Translations!A$49,"")</f>
        <v/>
      </c>
      <c r="AN20" s="196" t="str">
        <f>IF(AK20="Not Correct",Translations!A$50,"")</f>
        <v/>
      </c>
      <c r="AO20" s="196" t="str">
        <f>IF(D20="","",IFERROR(INDEX('Reference data'!AN:AN,MATCH('WPTM (Eng) - Section C'!D20,'Reference data'!AM:AM,0)),""))</f>
        <v/>
      </c>
      <c r="AP20" s="196" t="str">
        <f>IF(AO20="","",IF(AO20=C20,"",Translations!A$50))</f>
        <v/>
      </c>
      <c r="AQ20" s="196" t="str">
        <f t="shared" si="0"/>
        <v/>
      </c>
    </row>
    <row r="21" spans="1:43" ht="43.5" customHeight="1" x14ac:dyDescent="0.25">
      <c r="A21" s="37">
        <v>15</v>
      </c>
      <c r="B21" s="35"/>
      <c r="C21" s="36"/>
      <c r="D21" s="35"/>
      <c r="E21" s="35"/>
      <c r="F21" s="36"/>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60" t="str">
        <f>IF(AQ21="",Translations!A$48,AQ21)</f>
        <v>No error</v>
      </c>
      <c r="AK21" s="196" t="str">
        <f>IF(C21="","",IFERROR(INDEX('Reference data'!AK:AK,MATCH('WPTM (Eng) - Section C'!C21,'Reference data'!AG:AG,0)),"Not Correct"))</f>
        <v/>
      </c>
      <c r="AL21" s="196" t="str">
        <f>IF(B21="","",IFERROR(INDEX('Reference data'!AE:AE,MATCH('WPTM (Eng) - Section C'!B21,'Reference data'!AA:AA,0)),"Not correct"))</f>
        <v/>
      </c>
      <c r="AM21" s="196" t="str">
        <f>IF(AL21="Not Correct",Translations!A$49,"")</f>
        <v/>
      </c>
      <c r="AN21" s="196" t="str">
        <f>IF(AK21="Not Correct",Translations!A$50,"")</f>
        <v/>
      </c>
      <c r="AO21" s="196" t="str">
        <f>IF(D21="","",IFERROR(INDEX('Reference data'!AN:AN,MATCH('WPTM (Eng) - Section C'!D21,'Reference data'!AM:AM,0)),""))</f>
        <v/>
      </c>
      <c r="AP21" s="196" t="str">
        <f>IF(AO21="","",IF(AO21=C21,"",Translations!A$50))</f>
        <v/>
      </c>
      <c r="AQ21" s="196" t="str">
        <f t="shared" si="0"/>
        <v/>
      </c>
    </row>
    <row r="22" spans="1:43" ht="43.5" customHeight="1" x14ac:dyDescent="0.25">
      <c r="A22" s="37">
        <v>16</v>
      </c>
      <c r="B22" s="33"/>
      <c r="C22" s="34"/>
      <c r="D22" s="33"/>
      <c r="E22" s="33"/>
      <c r="F22" s="34"/>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60" t="str">
        <f>IF(AQ22="",Translations!A$48,AQ22)</f>
        <v>No error</v>
      </c>
      <c r="AK22" s="196" t="str">
        <f>IF(C22="","",IFERROR(INDEX('Reference data'!AK:AK,MATCH('WPTM (Eng) - Section C'!C22,'Reference data'!AG:AG,0)),"Not Correct"))</f>
        <v/>
      </c>
      <c r="AL22" s="196" t="str">
        <f>IF(B22="","",IFERROR(INDEX('Reference data'!AE:AE,MATCH('WPTM (Eng) - Section C'!B22,'Reference data'!AA:AA,0)),"Not correct"))</f>
        <v/>
      </c>
      <c r="AM22" s="196" t="str">
        <f>IF(AL22="Not Correct",Translations!A$49,"")</f>
        <v/>
      </c>
      <c r="AN22" s="196" t="str">
        <f>IF(AK22="Not Correct",Translations!A$50,"")</f>
        <v/>
      </c>
      <c r="AO22" s="196" t="str">
        <f>IF(D22="","",IFERROR(INDEX('Reference data'!AN:AN,MATCH('WPTM (Eng) - Section C'!D22,'Reference data'!AM:AM,0)),""))</f>
        <v/>
      </c>
      <c r="AP22" s="196" t="str">
        <f>IF(AO22="","",IF(AO22=C22,"",Translations!A$50))</f>
        <v/>
      </c>
      <c r="AQ22" s="196" t="str">
        <f t="shared" si="0"/>
        <v/>
      </c>
    </row>
    <row r="23" spans="1:43" ht="43.5" customHeight="1" x14ac:dyDescent="0.25">
      <c r="A23" s="37">
        <v>17</v>
      </c>
      <c r="B23" s="35"/>
      <c r="C23" s="36"/>
      <c r="D23" s="35"/>
      <c r="E23" s="35"/>
      <c r="F23" s="36"/>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60" t="str">
        <f>IF(AQ23="",Translations!A$48,AQ23)</f>
        <v>No error</v>
      </c>
      <c r="AK23" s="196" t="str">
        <f>IF(C23="","",IFERROR(INDEX('Reference data'!AK:AK,MATCH('WPTM (Eng) - Section C'!C23,'Reference data'!AG:AG,0)),"Not Correct"))</f>
        <v/>
      </c>
      <c r="AL23" s="196" t="str">
        <f>IF(B23="","",IFERROR(INDEX('Reference data'!AE:AE,MATCH('WPTM (Eng) - Section C'!B23,'Reference data'!AA:AA,0)),"Not correct"))</f>
        <v/>
      </c>
      <c r="AM23" s="196" t="str">
        <f>IF(AL23="Not Correct",Translations!A$49,"")</f>
        <v/>
      </c>
      <c r="AN23" s="196" t="str">
        <f>IF(AK23="Not Correct",Translations!A$50,"")</f>
        <v/>
      </c>
      <c r="AO23" s="196" t="str">
        <f>IF(D23="","",IFERROR(INDEX('Reference data'!AN:AN,MATCH('WPTM (Eng) - Section C'!D23,'Reference data'!AM:AM,0)),""))</f>
        <v/>
      </c>
      <c r="AP23" s="196" t="str">
        <f>IF(AO23="","",IF(AO23=C23,"",Translations!A$50))</f>
        <v/>
      </c>
      <c r="AQ23" s="196" t="str">
        <f t="shared" si="0"/>
        <v/>
      </c>
    </row>
    <row r="24" spans="1:43" ht="43.5" customHeight="1" x14ac:dyDescent="0.25">
      <c r="A24" s="37">
        <v>18</v>
      </c>
      <c r="B24" s="33"/>
      <c r="C24" s="34"/>
      <c r="D24" s="33"/>
      <c r="E24" s="33"/>
      <c r="F24" s="34"/>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60" t="str">
        <f>IF(AQ24="",Translations!A$48,AQ24)</f>
        <v>No error</v>
      </c>
      <c r="AK24" s="196" t="str">
        <f>IF(C24="","",IFERROR(INDEX('Reference data'!AK:AK,MATCH('WPTM (Eng) - Section C'!C24,'Reference data'!AG:AG,0)),"Not Correct"))</f>
        <v/>
      </c>
      <c r="AL24" s="196" t="str">
        <f>IF(B24="","",IFERROR(INDEX('Reference data'!AE:AE,MATCH('WPTM (Eng) - Section C'!B24,'Reference data'!AA:AA,0)),"Not correct"))</f>
        <v/>
      </c>
      <c r="AM24" s="196" t="str">
        <f>IF(AL24="Not Correct",Translations!A$49,"")</f>
        <v/>
      </c>
      <c r="AN24" s="196" t="str">
        <f>IF(AK24="Not Correct",Translations!A$50,"")</f>
        <v/>
      </c>
      <c r="AO24" s="196" t="str">
        <f>IF(D24="","",IFERROR(INDEX('Reference data'!AN:AN,MATCH('WPTM (Eng) - Section C'!D24,'Reference data'!AM:AM,0)),""))</f>
        <v/>
      </c>
      <c r="AP24" s="196" t="str">
        <f>IF(AO24="","",IF(AO24=C24,"",Translations!A$50))</f>
        <v/>
      </c>
      <c r="AQ24" s="196" t="str">
        <f t="shared" si="0"/>
        <v/>
      </c>
    </row>
    <row r="25" spans="1:43" ht="43.5" customHeight="1" x14ac:dyDescent="0.25">
      <c r="A25" s="37">
        <v>19</v>
      </c>
      <c r="B25" s="35"/>
      <c r="C25" s="36"/>
      <c r="D25" s="35"/>
      <c r="E25" s="35"/>
      <c r="F25" s="36"/>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60" t="str">
        <f>IF(AQ25="",Translations!A$48,AQ25)</f>
        <v>No error</v>
      </c>
      <c r="AK25" s="196" t="str">
        <f>IF(C25="","",IFERROR(INDEX('Reference data'!AK:AK,MATCH('WPTM (Eng) - Section C'!C25,'Reference data'!AG:AG,0)),"Not Correct"))</f>
        <v/>
      </c>
      <c r="AL25" s="196" t="str">
        <f>IF(B25="","",IFERROR(INDEX('Reference data'!AE:AE,MATCH('WPTM (Eng) - Section C'!B25,'Reference data'!AA:AA,0)),"Not correct"))</f>
        <v/>
      </c>
      <c r="AM25" s="196" t="str">
        <f>IF(AL25="Not Correct",Translations!A$49,"")</f>
        <v/>
      </c>
      <c r="AN25" s="196" t="str">
        <f>IF(AK25="Not Correct",Translations!A$50,"")</f>
        <v/>
      </c>
      <c r="AO25" s="196" t="str">
        <f>IF(D25="","",IFERROR(INDEX('Reference data'!AN:AN,MATCH('WPTM (Eng) - Section C'!D25,'Reference data'!AM:AM,0)),""))</f>
        <v/>
      </c>
      <c r="AP25" s="196" t="str">
        <f>IF(AO25="","",IF(AO25=C25,"",Translations!A$50))</f>
        <v/>
      </c>
      <c r="AQ25" s="196" t="str">
        <f t="shared" si="0"/>
        <v/>
      </c>
    </row>
    <row r="26" spans="1:43" ht="43.5" customHeight="1" x14ac:dyDescent="0.25">
      <c r="A26" s="37">
        <v>20</v>
      </c>
      <c r="B26" s="33"/>
      <c r="C26" s="34"/>
      <c r="D26" s="33"/>
      <c r="E26" s="33"/>
      <c r="F26" s="34"/>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60" t="str">
        <f>IF(AQ26="",Translations!A$48,AQ26)</f>
        <v>No error</v>
      </c>
      <c r="AK26" s="196" t="str">
        <f>IF(C26="","",IFERROR(INDEX('Reference data'!AK:AK,MATCH('WPTM (Eng) - Section C'!C26,'Reference data'!AG:AG,0)),"Not Correct"))</f>
        <v/>
      </c>
      <c r="AL26" s="196" t="str">
        <f>IF(B26="","",IFERROR(INDEX('Reference data'!AE:AE,MATCH('WPTM (Eng) - Section C'!B26,'Reference data'!AA:AA,0)),"Not correct"))</f>
        <v/>
      </c>
      <c r="AM26" s="196" t="str">
        <f>IF(AL26="Not Correct",Translations!A$49,"")</f>
        <v/>
      </c>
      <c r="AN26" s="196" t="str">
        <f>IF(AK26="Not Correct",Translations!A$50,"")</f>
        <v/>
      </c>
      <c r="AO26" s="196" t="str">
        <f>IF(D26="","",IFERROR(INDEX('Reference data'!AN:AN,MATCH('WPTM (Eng) - Section C'!D26,'Reference data'!AM:AM,0)),""))</f>
        <v/>
      </c>
      <c r="AP26" s="196" t="str">
        <f>IF(AO26="","",IF(AO26=C26,"",Translations!A$50))</f>
        <v/>
      </c>
      <c r="AQ26" s="196" t="str">
        <f t="shared" si="0"/>
        <v/>
      </c>
    </row>
    <row r="27" spans="1:43" ht="43.5" customHeight="1" x14ac:dyDescent="0.25">
      <c r="A27" s="37">
        <v>21</v>
      </c>
      <c r="B27" s="35"/>
      <c r="C27" s="36"/>
      <c r="D27" s="35"/>
      <c r="E27" s="35"/>
      <c r="F27" s="36"/>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60" t="str">
        <f>IF(AQ27="",Translations!A$48,AQ27)</f>
        <v>No error</v>
      </c>
      <c r="AK27" s="196" t="str">
        <f>IF(C27="","",IFERROR(INDEX('Reference data'!AK:AK,MATCH('WPTM (Eng) - Section C'!C27,'Reference data'!AG:AG,0)),"Not Correct"))</f>
        <v/>
      </c>
      <c r="AL27" s="196" t="str">
        <f>IF(B27="","",IFERROR(INDEX('Reference data'!AE:AE,MATCH('WPTM (Eng) - Section C'!B27,'Reference data'!AA:AA,0)),"Not correct"))</f>
        <v/>
      </c>
      <c r="AM27" s="196" t="str">
        <f>IF(AL27="Not Correct",Translations!A$49,"")</f>
        <v/>
      </c>
      <c r="AN27" s="196" t="str">
        <f>IF(AK27="Not Correct",Translations!A$50,"")</f>
        <v/>
      </c>
      <c r="AO27" s="196" t="str">
        <f>IF(D27="","",IFERROR(INDEX('Reference data'!AN:AN,MATCH('WPTM (Eng) - Section C'!D27,'Reference data'!AM:AM,0)),""))</f>
        <v/>
      </c>
      <c r="AP27" s="196" t="str">
        <f>IF(AO27="","",IF(AO27=C27,"",Translations!A$50))</f>
        <v/>
      </c>
      <c r="AQ27" s="196" t="str">
        <f t="shared" si="0"/>
        <v/>
      </c>
    </row>
    <row r="28" spans="1:43" ht="43.5" customHeight="1" x14ac:dyDescent="0.25">
      <c r="A28" s="37">
        <v>22</v>
      </c>
      <c r="B28" s="33"/>
      <c r="C28" s="34"/>
      <c r="D28" s="33"/>
      <c r="E28" s="33"/>
      <c r="F28" s="34"/>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60" t="str">
        <f>IF(AQ28="",Translations!A$48,AQ28)</f>
        <v>No error</v>
      </c>
      <c r="AK28" s="196" t="str">
        <f>IF(C28="","",IFERROR(INDEX('Reference data'!AK:AK,MATCH('WPTM (Eng) - Section C'!C28,'Reference data'!AG:AG,0)),"Not Correct"))</f>
        <v/>
      </c>
      <c r="AL28" s="196" t="str">
        <f>IF(B28="","",IFERROR(INDEX('Reference data'!AE:AE,MATCH('WPTM (Eng) - Section C'!B28,'Reference data'!AA:AA,0)),"Not correct"))</f>
        <v/>
      </c>
      <c r="AM28" s="196" t="str">
        <f>IF(AL28="Not Correct",Translations!A$49,"")</f>
        <v/>
      </c>
      <c r="AN28" s="196" t="str">
        <f>IF(AK28="Not Correct",Translations!A$50,"")</f>
        <v/>
      </c>
      <c r="AO28" s="196" t="str">
        <f>IF(D28="","",IFERROR(INDEX('Reference data'!AN:AN,MATCH('WPTM (Eng) - Section C'!D28,'Reference data'!AM:AM,0)),""))</f>
        <v/>
      </c>
      <c r="AP28" s="196" t="str">
        <f>IF(AO28="","",IF(AO28=C28,"",Translations!A$50))</f>
        <v/>
      </c>
      <c r="AQ28" s="196" t="str">
        <f t="shared" si="0"/>
        <v/>
      </c>
    </row>
    <row r="29" spans="1:43" ht="43.5" customHeight="1" x14ac:dyDescent="0.25">
      <c r="A29" s="37">
        <v>23</v>
      </c>
      <c r="B29" s="35"/>
      <c r="C29" s="36"/>
      <c r="D29" s="35"/>
      <c r="E29" s="35"/>
      <c r="F29" s="3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60" t="str">
        <f>IF(AQ29="",Translations!A$48,AQ29)</f>
        <v>No error</v>
      </c>
      <c r="AK29" s="196" t="str">
        <f>IF(C29="","",IFERROR(INDEX('Reference data'!AK:AK,MATCH('WPTM (Eng) - Section C'!C29,'Reference data'!AG:AG,0)),"Not Correct"))</f>
        <v/>
      </c>
      <c r="AL29" s="196" t="str">
        <f>IF(B29="","",IFERROR(INDEX('Reference data'!AE:AE,MATCH('WPTM (Eng) - Section C'!B29,'Reference data'!AA:AA,0)),"Not correct"))</f>
        <v/>
      </c>
      <c r="AM29" s="196" t="str">
        <f>IF(AL29="Not Correct",Translations!A$49,"")</f>
        <v/>
      </c>
      <c r="AN29" s="196" t="str">
        <f>IF(AK29="Not Correct",Translations!A$50,"")</f>
        <v/>
      </c>
      <c r="AO29" s="196" t="str">
        <f>IF(D29="","",IFERROR(INDEX('Reference data'!AN:AN,MATCH('WPTM (Eng) - Section C'!D29,'Reference data'!AM:AM,0)),""))</f>
        <v/>
      </c>
      <c r="AP29" s="196" t="str">
        <f>IF(AO29="","",IF(AO29=C29,"",Translations!A$50))</f>
        <v/>
      </c>
      <c r="AQ29" s="196" t="str">
        <f t="shared" si="0"/>
        <v/>
      </c>
    </row>
    <row r="30" spans="1:43" ht="43.5" customHeight="1" x14ac:dyDescent="0.25">
      <c r="A30" s="37">
        <v>24</v>
      </c>
      <c r="B30" s="33"/>
      <c r="C30" s="34"/>
      <c r="D30" s="33"/>
      <c r="E30" s="33"/>
      <c r="F30" s="34"/>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60" t="str">
        <f>IF(AQ30="",Translations!A$48,AQ30)</f>
        <v>No error</v>
      </c>
      <c r="AK30" s="196" t="str">
        <f>IF(C30="","",IFERROR(INDEX('Reference data'!AK:AK,MATCH('WPTM (Eng) - Section C'!C30,'Reference data'!AG:AG,0)),"Not Correct"))</f>
        <v/>
      </c>
      <c r="AL30" s="196" t="str">
        <f>IF(B30="","",IFERROR(INDEX('Reference data'!AE:AE,MATCH('WPTM (Eng) - Section C'!B30,'Reference data'!AA:AA,0)),"Not correct"))</f>
        <v/>
      </c>
      <c r="AM30" s="196" t="str">
        <f>IF(AL30="Not Correct",Translations!A$49,"")</f>
        <v/>
      </c>
      <c r="AN30" s="196" t="str">
        <f>IF(AK30="Not Correct",Translations!A$50,"")</f>
        <v/>
      </c>
      <c r="AO30" s="196" t="str">
        <f>IF(D30="","",IFERROR(INDEX('Reference data'!AN:AN,MATCH('WPTM (Eng) - Section C'!D30,'Reference data'!AM:AM,0)),""))</f>
        <v/>
      </c>
      <c r="AP30" s="196" t="str">
        <f>IF(AO30="","",IF(AO30=C30,"",Translations!A$50))</f>
        <v/>
      </c>
      <c r="AQ30" s="196" t="str">
        <f t="shared" si="0"/>
        <v/>
      </c>
    </row>
    <row r="31" spans="1:43" ht="43.5" customHeight="1" x14ac:dyDescent="0.25">
      <c r="A31" s="37">
        <v>25</v>
      </c>
      <c r="B31" s="35"/>
      <c r="C31" s="36"/>
      <c r="D31" s="35"/>
      <c r="E31" s="35"/>
      <c r="F31" s="36"/>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60" t="str">
        <f>IF(AQ31="",Translations!A$48,AQ31)</f>
        <v>No error</v>
      </c>
      <c r="AK31" s="196" t="str">
        <f>IF(C31="","",IFERROR(INDEX('Reference data'!AK:AK,MATCH('WPTM (Eng) - Section C'!C31,'Reference data'!AG:AG,0)),"Not Correct"))</f>
        <v/>
      </c>
      <c r="AL31" s="196" t="str">
        <f>IF(B31="","",IFERROR(INDEX('Reference data'!AE:AE,MATCH('WPTM (Eng) - Section C'!B31,'Reference data'!AA:AA,0)),"Not correct"))</f>
        <v/>
      </c>
      <c r="AM31" s="196" t="str">
        <f>IF(AL31="Not Correct",Translations!A$49,"")</f>
        <v/>
      </c>
      <c r="AN31" s="196" t="str">
        <f>IF(AK31="Not Correct",Translations!A$50,"")</f>
        <v/>
      </c>
      <c r="AO31" s="196" t="str">
        <f>IF(D31="","",IFERROR(INDEX('Reference data'!AN:AN,MATCH('WPTM (Eng) - Section C'!D31,'Reference data'!AM:AM,0)),""))</f>
        <v/>
      </c>
      <c r="AP31" s="196" t="str">
        <f>IF(AO31="","",IF(AO31=C31,"",Translations!A$50))</f>
        <v/>
      </c>
      <c r="AQ31" s="196" t="str">
        <f t="shared" si="0"/>
        <v/>
      </c>
    </row>
    <row r="32" spans="1:43" ht="43.5" customHeight="1" x14ac:dyDescent="0.25">
      <c r="A32" s="37">
        <v>26</v>
      </c>
      <c r="B32" s="33"/>
      <c r="C32" s="34"/>
      <c r="D32" s="33"/>
      <c r="E32" s="33"/>
      <c r="F32" s="34"/>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60" t="str">
        <f>IF(AQ32="",Translations!A$48,AQ32)</f>
        <v>No error</v>
      </c>
      <c r="AK32" s="196" t="str">
        <f>IF(C32="","",IFERROR(INDEX('Reference data'!AK:AK,MATCH('WPTM (Eng) - Section C'!C32,'Reference data'!AG:AG,0)),"Not Correct"))</f>
        <v/>
      </c>
      <c r="AL32" s="196" t="str">
        <f>IF(B32="","",IFERROR(INDEX('Reference data'!AE:AE,MATCH('WPTM (Eng) - Section C'!B32,'Reference data'!AA:AA,0)),"Not correct"))</f>
        <v/>
      </c>
      <c r="AM32" s="196" t="str">
        <f>IF(AL32="Not Correct",Translations!A$49,"")</f>
        <v/>
      </c>
      <c r="AN32" s="196" t="str">
        <f>IF(AK32="Not Correct",Translations!A$50,"")</f>
        <v/>
      </c>
      <c r="AO32" s="196" t="str">
        <f>IF(D32="","",IFERROR(INDEX('Reference data'!AN:AN,MATCH('WPTM (Eng) - Section C'!D32,'Reference data'!AM:AM,0)),""))</f>
        <v/>
      </c>
      <c r="AP32" s="196" t="str">
        <f>IF(AO32="","",IF(AO32=C32,"",Translations!A$50))</f>
        <v/>
      </c>
      <c r="AQ32" s="196" t="str">
        <f t="shared" si="0"/>
        <v/>
      </c>
    </row>
    <row r="33" spans="1:43" ht="43.5" customHeight="1" x14ac:dyDescent="0.25">
      <c r="A33" s="37">
        <v>27</v>
      </c>
      <c r="B33" s="35"/>
      <c r="C33" s="36"/>
      <c r="D33" s="35"/>
      <c r="E33" s="35"/>
      <c r="F33" s="36"/>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60" t="str">
        <f>IF(AQ33="",Translations!A$48,AQ33)</f>
        <v>No error</v>
      </c>
      <c r="AK33" s="196" t="str">
        <f>IF(C33="","",IFERROR(INDEX('Reference data'!AK:AK,MATCH('WPTM (Eng) - Section C'!C33,'Reference data'!AG:AG,0)),"Not Correct"))</f>
        <v/>
      </c>
      <c r="AL33" s="196" t="str">
        <f>IF(B33="","",IFERROR(INDEX('Reference data'!AE:AE,MATCH('WPTM (Eng) - Section C'!B33,'Reference data'!AA:AA,0)),"Not correct"))</f>
        <v/>
      </c>
      <c r="AM33" s="196" t="str">
        <f>IF(AL33="Not Correct",Translations!A$49,"")</f>
        <v/>
      </c>
      <c r="AN33" s="196" t="str">
        <f>IF(AK33="Not Correct",Translations!A$50,"")</f>
        <v/>
      </c>
      <c r="AO33" s="196" t="str">
        <f>IF(D33="","",IFERROR(INDEX('Reference data'!AN:AN,MATCH('WPTM (Eng) - Section C'!D33,'Reference data'!AM:AM,0)),""))</f>
        <v/>
      </c>
      <c r="AP33" s="196" t="str">
        <f>IF(AO33="","",IF(AO33=C33,"",Translations!A$50))</f>
        <v/>
      </c>
      <c r="AQ33" s="196" t="str">
        <f t="shared" si="0"/>
        <v/>
      </c>
    </row>
    <row r="34" spans="1:43" ht="43.5" customHeight="1" x14ac:dyDescent="0.25">
      <c r="A34" s="37">
        <v>28</v>
      </c>
      <c r="B34" s="33"/>
      <c r="C34" s="34"/>
      <c r="D34" s="33"/>
      <c r="E34" s="33"/>
      <c r="F34" s="34"/>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60" t="str">
        <f>IF(AQ34="",Translations!A$48,AQ34)</f>
        <v>No error</v>
      </c>
      <c r="AK34" s="196" t="str">
        <f>IF(C34="","",IFERROR(INDEX('Reference data'!AK:AK,MATCH('WPTM (Eng) - Section C'!C34,'Reference data'!AG:AG,0)),"Not Correct"))</f>
        <v/>
      </c>
      <c r="AL34" s="196" t="str">
        <f>IF(B34="","",IFERROR(INDEX('Reference data'!AE:AE,MATCH('WPTM (Eng) - Section C'!B34,'Reference data'!AA:AA,0)),"Not correct"))</f>
        <v/>
      </c>
      <c r="AM34" s="196" t="str">
        <f>IF(AL34="Not Correct",Translations!A$49,"")</f>
        <v/>
      </c>
      <c r="AN34" s="196" t="str">
        <f>IF(AK34="Not Correct",Translations!A$50,"")</f>
        <v/>
      </c>
      <c r="AO34" s="196" t="str">
        <f>IF(D34="","",IFERROR(INDEX('Reference data'!AN:AN,MATCH('WPTM (Eng) - Section C'!D34,'Reference data'!AM:AM,0)),""))</f>
        <v/>
      </c>
      <c r="AP34" s="196" t="str">
        <f>IF(AO34="","",IF(AO34=C34,"",Translations!A$50))</f>
        <v/>
      </c>
      <c r="AQ34" s="196" t="str">
        <f t="shared" si="0"/>
        <v/>
      </c>
    </row>
    <row r="35" spans="1:43" ht="43.5" customHeight="1" x14ac:dyDescent="0.25">
      <c r="A35" s="37">
        <v>29</v>
      </c>
      <c r="B35" s="35"/>
      <c r="C35" s="36"/>
      <c r="D35" s="35"/>
      <c r="E35" s="35"/>
      <c r="F35" s="36"/>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60" t="str">
        <f>IF(AQ35="",Translations!A$48,AQ35)</f>
        <v>No error</v>
      </c>
      <c r="AK35" s="196" t="str">
        <f>IF(C35="","",IFERROR(INDEX('Reference data'!AK:AK,MATCH('WPTM (Eng) - Section C'!C35,'Reference data'!AG:AG,0)),"Not Correct"))</f>
        <v/>
      </c>
      <c r="AL35" s="196" t="str">
        <f>IF(B35="","",IFERROR(INDEX('Reference data'!AE:AE,MATCH('WPTM (Eng) - Section C'!B35,'Reference data'!AA:AA,0)),"Not correct"))</f>
        <v/>
      </c>
      <c r="AM35" s="196" t="str">
        <f>IF(AL35="Not Correct",Translations!A$49,"")</f>
        <v/>
      </c>
      <c r="AN35" s="196" t="str">
        <f>IF(AK35="Not Correct",Translations!A$50,"")</f>
        <v/>
      </c>
      <c r="AO35" s="196" t="str">
        <f>IF(D35="","",IFERROR(INDEX('Reference data'!AN:AN,MATCH('WPTM (Eng) - Section C'!D35,'Reference data'!AM:AM,0)),""))</f>
        <v/>
      </c>
      <c r="AP35" s="196" t="str">
        <f>IF(AO35="","",IF(AO35=C35,"",Translations!A$50))</f>
        <v/>
      </c>
      <c r="AQ35" s="196" t="str">
        <f t="shared" si="0"/>
        <v/>
      </c>
    </row>
    <row r="36" spans="1:43" ht="43.5" customHeight="1" x14ac:dyDescent="0.25">
      <c r="A36" s="37">
        <v>30</v>
      </c>
      <c r="B36" s="33"/>
      <c r="C36" s="34"/>
      <c r="D36" s="33"/>
      <c r="E36" s="33"/>
      <c r="F36" s="34"/>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60" t="str">
        <f>IF(AQ36="",Translations!A$48,AQ36)</f>
        <v>No error</v>
      </c>
      <c r="AK36" s="196" t="str">
        <f>IF(C36="","",IFERROR(INDEX('Reference data'!AK:AK,MATCH('WPTM (Eng) - Section C'!C36,'Reference data'!AG:AG,0)),"Not Correct"))</f>
        <v/>
      </c>
      <c r="AL36" s="196" t="str">
        <f>IF(B36="","",IFERROR(INDEX('Reference data'!AE:AE,MATCH('WPTM (Eng) - Section C'!B36,'Reference data'!AA:AA,0)),"Not correct"))</f>
        <v/>
      </c>
      <c r="AM36" s="196" t="str">
        <f>IF(AL36="Not Correct",Translations!A$49,"")</f>
        <v/>
      </c>
      <c r="AN36" s="196" t="str">
        <f>IF(AK36="Not Correct",Translations!A$50,"")</f>
        <v/>
      </c>
      <c r="AO36" s="196" t="str">
        <f>IF(D36="","",IFERROR(INDEX('Reference data'!AN:AN,MATCH('WPTM (Eng) - Section C'!D36,'Reference data'!AM:AM,0)),""))</f>
        <v/>
      </c>
      <c r="AP36" s="196" t="str">
        <f>IF(AO36="","",IF(AO36=C36,"",Translations!A$50))</f>
        <v/>
      </c>
      <c r="AQ36" s="196" t="str">
        <f t="shared" si="0"/>
        <v/>
      </c>
    </row>
  </sheetData>
  <sheetProtection algorithmName="SHA-512" hashValue="opcVkP2B4fulxcYrnz1GuK+4HuhQBGoOKO6E2FR3qRl1IyBpUT+Rju4CRB8HXiGK3NatYXmXyfxbqZnJJSekQw==" saltValue="EeuklNDqDmNYLT1YFIuxJg==" spinCount="100000" sheet="1" objects="1" scenarios="1" formatRows="0"/>
  <mergeCells count="15">
    <mergeCell ref="S5:T5"/>
    <mergeCell ref="U5:V5"/>
    <mergeCell ref="A1:D2"/>
    <mergeCell ref="G5:H5"/>
    <mergeCell ref="I5:J5"/>
    <mergeCell ref="K5:L5"/>
    <mergeCell ref="M5:N5"/>
    <mergeCell ref="O5:P5"/>
    <mergeCell ref="Q5:R5"/>
    <mergeCell ref="AG5:AH5"/>
    <mergeCell ref="W5:X5"/>
    <mergeCell ref="Y5:Z5"/>
    <mergeCell ref="AA5:AB5"/>
    <mergeCell ref="AC5:AD5"/>
    <mergeCell ref="AE5:AF5"/>
  </mergeCells>
  <conditionalFormatting sqref="A4">
    <cfRule type="expression" dxfId="3" priority="8">
      <formula>#REF!&gt;0</formula>
    </cfRule>
  </conditionalFormatting>
  <conditionalFormatting sqref="B4">
    <cfRule type="expression" dxfId="2" priority="4">
      <formula>B4&gt;0</formula>
    </cfRule>
  </conditionalFormatting>
  <dataValidations count="2">
    <dataValidation type="list" allowBlank="1" showInputMessage="1" showErrorMessage="1" error="Invalid entry. Select from dropdown list." sqref="C7:C36" xr:uid="{B84F3CBB-81DF-486A-9F95-3D20BAD9B84B}">
      <formula1>CodingCategory</formula1>
    </dataValidation>
    <dataValidation type="list" allowBlank="1" showInputMessage="1" showErrorMessage="1" error="Invalid entry. Select from dropdown list." sqref="B7:B36" xr:uid="{8C3CE967-EC05-43F3-8A69-735800D62937}">
      <formula1>Intervention</formula1>
    </dataValidation>
  </dataValidations>
  <pageMargins left="0.7" right="0.7" top="0.75" bottom="0.75" header="0.3" footer="0.3"/>
  <pageSetup paperSize="9" scale="11" orientation="portrait" r:id="rId1"/>
  <colBreaks count="1" manualBreakCount="1">
    <brk id="3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error="Invalid entry. Select from dropdown list." xr:uid="{BE8A734F-C6F4-487F-A21D-74B684873E35}">
          <x14:formula1>
            <xm:f>OFFSET('Reference data'!$BC$2,MATCH('Overview - Section A'!$B$6,'Reference data'!$BC$2:$BC$464,0)-1,1,COUNTIF('Reference data'!$BC$2:$BC$464,'Overview - Section A'!$B$6))</xm:f>
          </x14:formula1>
          <xm:sqref>F7:F36</xm:sqref>
        </x14:dataValidation>
        <x14:dataValidation type="list" allowBlank="1" showInputMessage="1" showErrorMessage="1" xr:uid="{478C82B4-4EBF-4584-844A-4183C6C4AA5A}">
          <x14:formula1>
            <xm:f>OFFSET('Reference data'!AX$2,MATCH('Overview - Section A'!$B$6,'Reference data'!$AX$2:$AX$416,0)-1,1,COUNTIF('Reference data'!$AX$2:$AX$416,'Overview - Section A'!$B$6))</xm:f>
          </x14:formula1>
          <xm:sqref>E7:E36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8480-4412-4887-8C81-E8BC5D9AC2EE}">
  <sheetPr codeName="Sheet7"/>
  <dimension ref="A1:CB36"/>
  <sheetViews>
    <sheetView showGridLines="0" zoomScale="70" zoomScaleNormal="70" zoomScaleSheetLayoutView="85" workbookViewId="0">
      <selection activeCell="F6" sqref="F6"/>
    </sheetView>
  </sheetViews>
  <sheetFormatPr defaultColWidth="9.28515625" defaultRowHeight="15" x14ac:dyDescent="0.25"/>
  <cols>
    <col min="1" max="1" width="20.28515625" customWidth="1"/>
    <col min="2" max="2" width="35.7109375" customWidth="1"/>
    <col min="3" max="3" width="12.7109375" customWidth="1"/>
    <col min="4" max="6" width="30.7109375" customWidth="1"/>
    <col min="7" max="63" width="20.7109375" customWidth="1"/>
    <col min="64" max="65" width="46.7109375" customWidth="1"/>
    <col min="66" max="66" width="22.28515625" style="49" customWidth="1"/>
    <col min="67" max="72" width="9.140625" style="55" hidden="1" customWidth="1"/>
    <col min="73" max="73" width="21.5703125" style="55" hidden="1" customWidth="1"/>
    <col min="74" max="74" width="9.28515625" style="59"/>
    <col min="75" max="75" width="9.28515625" style="27"/>
  </cols>
  <sheetData>
    <row r="1" spans="1:80" ht="27" x14ac:dyDescent="0.25">
      <c r="A1" s="311" t="str">
        <f>Translations!A29</f>
        <v>Performance Framework - WPTM</v>
      </c>
      <c r="B1" s="312"/>
      <c r="C1" s="312"/>
      <c r="D1" s="312"/>
      <c r="E1" s="70"/>
      <c r="F1" s="70"/>
    </row>
    <row r="2" spans="1:80" ht="27" x14ac:dyDescent="0.25">
      <c r="A2" s="312"/>
      <c r="B2" s="312"/>
      <c r="C2" s="312"/>
      <c r="D2" s="312"/>
      <c r="E2" s="70"/>
      <c r="F2" s="70"/>
    </row>
    <row r="3" spans="1:80" ht="15.75" thickBot="1" x14ac:dyDescent="0.3"/>
    <row r="4" spans="1:80" ht="15.75" thickBot="1" x14ac:dyDescent="0.3">
      <c r="A4" s="1" t="str">
        <f>Translations!A28</f>
        <v>Number of Errors</v>
      </c>
      <c r="B4" s="2">
        <f>MAX(A7:A16) - COUNTIF(BN7:CP16,Translations!A$48)</f>
        <v>0</v>
      </c>
      <c r="H4" s="57">
        <v>1</v>
      </c>
      <c r="I4" s="57"/>
      <c r="J4" s="57"/>
      <c r="K4" s="57"/>
      <c r="L4" s="57">
        <v>2</v>
      </c>
      <c r="M4" s="57"/>
      <c r="N4" s="57"/>
      <c r="O4" s="57"/>
      <c r="P4" s="57">
        <v>3</v>
      </c>
      <c r="Q4" s="57"/>
      <c r="R4" s="57"/>
      <c r="S4" s="57"/>
      <c r="T4" s="57">
        <v>4</v>
      </c>
      <c r="U4" s="57"/>
      <c r="V4" s="57"/>
      <c r="W4" s="57"/>
      <c r="X4" s="57">
        <v>5</v>
      </c>
      <c r="Y4" s="57"/>
      <c r="Z4" s="57"/>
      <c r="AA4" s="57"/>
      <c r="AB4" s="57">
        <v>6</v>
      </c>
      <c r="AC4" s="57"/>
      <c r="AD4" s="57"/>
      <c r="AE4" s="57"/>
      <c r="AF4" s="57">
        <v>7</v>
      </c>
      <c r="AG4" s="57"/>
      <c r="AH4" s="57"/>
      <c r="AI4" s="57"/>
      <c r="AJ4" s="57">
        <v>8</v>
      </c>
      <c r="AK4" s="57"/>
      <c r="AL4" s="57"/>
      <c r="AM4" s="57"/>
      <c r="AN4" s="57">
        <v>9</v>
      </c>
      <c r="AO4" s="57"/>
      <c r="AP4" s="57"/>
      <c r="AQ4" s="57"/>
      <c r="AR4" s="57">
        <v>10</v>
      </c>
      <c r="AS4" s="57"/>
      <c r="AT4" s="57"/>
      <c r="AU4" s="57"/>
      <c r="AV4" s="57">
        <v>11</v>
      </c>
      <c r="AW4" s="57"/>
      <c r="AX4" s="57"/>
      <c r="AY4" s="57"/>
      <c r="AZ4" s="57">
        <v>12</v>
      </c>
      <c r="BA4" s="57"/>
      <c r="BB4" s="57"/>
      <c r="BC4" s="57"/>
      <c r="BD4" s="57">
        <v>13</v>
      </c>
      <c r="BE4" s="57"/>
      <c r="BF4" s="57"/>
      <c r="BG4" s="57"/>
      <c r="BH4" s="57">
        <v>14</v>
      </c>
      <c r="BI4" s="57"/>
      <c r="BJ4" s="57"/>
      <c r="BK4" s="57"/>
    </row>
    <row r="5" spans="1:80" ht="15.75" thickBot="1" x14ac:dyDescent="0.3">
      <c r="H5" s="316" t="str">
        <f>IFERROR(IF(YEAR(INDEX('Overview - Section A'!$A$24:$A$35,MATCH(H4,'Overview - Section A'!$D$24:$D$35,0)))&lt;=YEAR('Overview - Section A'!$B$8),TEXT(IFERROR(INDEX('Overview - Section A'!$A$24:$A$35,MATCH(H4,'Overview - Section A'!$D$24:$D$35,0)),""),'Reference data'!Y2) &amp;" to " &amp; TEXT(IFERROR(INDEX('Overview - Section A'!$B$24:$B$35,MATCH(H4,'Overview - Section A'!$D$24:$D$35,0)),""),'Reference data'!Y2),""),"")</f>
        <v/>
      </c>
      <c r="I5" s="317"/>
      <c r="J5" s="317"/>
      <c r="K5" s="318"/>
      <c r="L5" s="313" t="str">
        <f>IFERROR(IF(YEAR(INDEX('Overview - Section A'!$A$24:$A$35,MATCH(L4,'Overview - Section A'!$D$24:$D$35,0)))&lt;=YEAR('Overview - Section A'!$B$8),TEXT(IFERROR(INDEX('Overview - Section A'!$A$24:$A$35,MATCH(L4,'Overview - Section A'!$D$24:$D$35,0)),""),'Reference data'!Y2) &amp;" to " &amp; TEXT(IFERROR(INDEX('Overview - Section A'!$B$24:$B$35,MATCH(L4,'Overview - Section A'!$D$24:$D$35,0)),""),'Reference data'!Y2),""),"")</f>
        <v/>
      </c>
      <c r="M5" s="314"/>
      <c r="N5" s="314"/>
      <c r="O5" s="315"/>
      <c r="P5" s="313" t="str">
        <f>IFERROR(IF(YEAR(INDEX('Overview - Section A'!$A$24:$A$35,MATCH(P4,'Overview - Section A'!$D$24:$D$35,0)))&lt;=YEAR('Overview - Section A'!$B$8),TEXT(IFERROR(INDEX('Overview - Section A'!$A$24:$A$35,MATCH(P4,'Overview - Section A'!$D$24:$D$35,0)),""),'Reference data'!Y2) &amp;" to " &amp; TEXT(IFERROR(INDEX('Overview - Section A'!$B$24:$B$35,MATCH(P4,'Overview - Section A'!$D$24:$D$35,0)),""),'Reference data'!Y2),""),"")</f>
        <v/>
      </c>
      <c r="Q5" s="314"/>
      <c r="R5" s="314"/>
      <c r="S5" s="315"/>
      <c r="T5" s="313" t="str">
        <f>IFERROR(IF(YEAR(INDEX('Overview - Section A'!$A$24:$A$35,MATCH(T4,'Overview - Section A'!$D$24:$D$35,0)))&lt;=YEAR('Overview - Section A'!$B$8),TEXT(IFERROR(INDEX('Overview - Section A'!$A$24:$A$35,MATCH(T4,'Overview - Section A'!$D$24:$D$35,0)),""),'Reference data'!Y2) &amp;" to " &amp; TEXT(IFERROR(INDEX('Overview - Section A'!$B$24:$B$35,MATCH(T4,'Overview - Section A'!$D$24:$D$35,0)),""),'Reference data'!Y2),""),"")</f>
        <v/>
      </c>
      <c r="U5" s="314"/>
      <c r="V5" s="314"/>
      <c r="W5" s="315"/>
      <c r="X5" s="313" t="str">
        <f>IFERROR(IF(YEAR(INDEX('Overview - Section A'!$A$24:$A$35,MATCH(X4,'Overview - Section A'!$D$24:$D$35,0)))&lt;=YEAR('Overview - Section A'!$B$8),TEXT(IFERROR(INDEX('Overview - Section A'!$A$24:$A$35,MATCH(X4,'Overview - Section A'!$D$24:$D$35,0)),""),'Reference data'!Y2) &amp;" to " &amp; TEXT(IFERROR(INDEX('Overview - Section A'!$B$24:$B$35,MATCH(X4,'Overview - Section A'!$D$24:$D$35,0)),""),'Reference data'!Y2),""),"")</f>
        <v/>
      </c>
      <c r="Y5" s="314"/>
      <c r="Z5" s="314"/>
      <c r="AA5" s="315"/>
      <c r="AB5" s="313" t="str">
        <f>IFERROR(IF(YEAR(INDEX('Overview - Section A'!$A$24:$A$35,MATCH(AB4,'Overview - Section A'!$D$24:$D$35,0)))&lt;=YEAR('Overview - Section A'!$B$8),TEXT(IFERROR(INDEX('Overview - Section A'!$A$24:$A$35,MATCH(AB4,'Overview - Section A'!$D$24:$D$35,0)),""),'Reference data'!Y2) &amp;" to " &amp; TEXT(IFERROR(INDEX('Overview - Section A'!$B$24:$B$35,MATCH(AB4,'Overview - Section A'!$D$24:$D$35,0)),""),'Reference data'!Y2),""),"")</f>
        <v/>
      </c>
      <c r="AC5" s="314"/>
      <c r="AD5" s="314"/>
      <c r="AE5" s="315"/>
      <c r="AF5" s="313" t="str">
        <f>IFERROR(IF(YEAR(INDEX('Overview - Section A'!$A$24:$A$35,MATCH(AF4,'Overview - Section A'!$D$24:$D$35,0)))&lt;=YEAR('Overview - Section A'!$B$8),TEXT(IFERROR(INDEX('Overview - Section A'!$A$24:$A$35,MATCH(AF4,'Overview - Section A'!$D$24:$D$35,0)),""),'Reference data'!Y2) &amp;" to " &amp; TEXT(IFERROR(INDEX('Overview - Section A'!$B$24:$B$35,MATCH(AF4,'Overview - Section A'!$D$24:$D$35,0)),""),'Reference data'!Y2),""),"")</f>
        <v/>
      </c>
      <c r="AG5" s="314"/>
      <c r="AH5" s="314"/>
      <c r="AI5" s="315"/>
      <c r="AJ5" s="313" t="str">
        <f>IFERROR(IF(YEAR(INDEX('Overview - Section A'!$A$24:$A$35,MATCH(AJ4,'Overview - Section A'!$D$24:$D$35,0)))&lt;=YEAR('Overview - Section A'!$B$8),TEXT(IFERROR(INDEX('Overview - Section A'!$A$24:$A$35,MATCH(AJ4,'Overview - Section A'!$D$24:$D$35,0)),""),'Reference data'!Y2) &amp;" to " &amp; TEXT(IFERROR(INDEX('Overview - Section A'!$B$24:$B$35,MATCH(AJ4,'Overview - Section A'!$D$24:$D$35,0)),""),'Reference data'!Y2),""),"")</f>
        <v/>
      </c>
      <c r="AK5" s="314"/>
      <c r="AL5" s="314"/>
      <c r="AM5" s="315"/>
      <c r="AN5" s="316" t="str">
        <f>IFERROR(IF(YEAR(INDEX('Overview - Section A'!$A$24:$A$35,MATCH(AN4,'Overview - Section A'!$D$24:$D$35,0)))&lt;=YEAR('Overview - Section A'!$B$8),TEXT(IFERROR(INDEX('Overview - Section A'!$A$24:$A$35,MATCH(AN4,'Overview - Section A'!$D$24:$D$35,0)),""),'Reference data'!Y2) &amp;" to " &amp; TEXT(IFERROR(INDEX('Overview - Section A'!$B$24:$B$35,MATCH(AN4,'Overview - Section A'!$D$24:$D$35,0)),""),'Reference data'!Y2),""),"")</f>
        <v/>
      </c>
      <c r="AO5" s="317"/>
      <c r="AP5" s="317"/>
      <c r="AQ5" s="318"/>
      <c r="AR5" s="313" t="str">
        <f>IFERROR(IF(YEAR(INDEX('Overview - Section A'!$A$24:$A$35,MATCH(AR4,'Overview - Section A'!$D$24:$D$35,0)))&lt;=YEAR('Overview - Section A'!$B$8),TEXT(IFERROR(INDEX('Overview - Section A'!$A$24:$A$35,MATCH(AR4,'Overview - Section A'!$D$24:$D$35,0)),""),'Reference data'!Y2) &amp;" to " &amp; TEXT(IFERROR(INDEX('Overview - Section A'!$B$24:$B$35,MATCH(AR4,'Overview - Section A'!$D$24:$D$35,0)),""),'Reference data'!Y2),""),"")</f>
        <v/>
      </c>
      <c r="AS5" s="314"/>
      <c r="AT5" s="314"/>
      <c r="AU5" s="315"/>
      <c r="AV5" s="313" t="str">
        <f>IFERROR(IF(YEAR(INDEX('Overview - Section A'!$A$24:$A$35,MATCH(AV4,'Overview - Section A'!$D$24:$D$35,0)))&lt;=YEAR('Overview - Section A'!$B$8),TEXT(IFERROR(INDEX('Overview - Section A'!$A$24:$A$35,MATCH(AV4,'Overview - Section A'!$D$24:$D$35,0)),""),'Reference data'!Y2) &amp;" to " &amp; TEXT(IFERROR(INDEX('Overview - Section A'!$B$24:$B$35,MATCH(AV4,'Overview - Section A'!$D$24:$D$35,0)),""),'Reference data'!Y2),""),"")</f>
        <v/>
      </c>
      <c r="AW5" s="314"/>
      <c r="AX5" s="314"/>
      <c r="AY5" s="315"/>
      <c r="AZ5" s="313" t="str">
        <f>IFERROR(IF(YEAR(INDEX('Overview - Section A'!$A$24:$A$35,MATCH(AZ4,'Overview - Section A'!$D$24:$D$35,0)))&lt;=YEAR('Overview - Section A'!$B$8),TEXT(IFERROR(INDEX('Overview - Section A'!$A$24:$A$35,MATCH(AZ4,'Overview - Section A'!$D$24:$D$35,0)),""),'Reference data'!Y2) &amp;" to " &amp; TEXT(IFERROR(INDEX('Overview - Section A'!$B$24:$B$35,MATCH(AZ4,'Overview - Section A'!$D$24:$D$35,0)),""),'Reference data'!Y2),""),"")</f>
        <v/>
      </c>
      <c r="BA5" s="314"/>
      <c r="BB5" s="314"/>
      <c r="BC5" s="315"/>
      <c r="BD5" s="313" t="str">
        <f>IFERROR(IF(YEAR(INDEX('Overview - Section A'!$A$24:$A$337,MATCH(BD4,'Overview - Section A'!$D$24:$D$37,0)))&lt;=YEAR('Overview - Section A'!$B$8),TEXT(IFERROR(INDEX('Overview - Section A'!$A$24:$A$37,MATCH(BD4,'Overview - Section A'!$D$24:$D$37,0)),""),'Reference data'!Y2) &amp;" to " &amp; TEXT(IFERROR(INDEX('Overview - Section A'!$B$24:$B$37,MATCH(BD4,'Overview - Section A'!$D$24:$D$37,0)),""),'Reference data'!Y2),""),"")</f>
        <v/>
      </c>
      <c r="BE5" s="314"/>
      <c r="BF5" s="314"/>
      <c r="BG5" s="315"/>
      <c r="BH5" s="309" t="str">
        <f>IFERROR(IF(YEAR(INDEX('Overview - Section A'!$A$24:$A$337,MATCH(BH4,'Overview - Section A'!$D$24:$D$37,0)))&lt;=YEAR('Overview - Section A'!$B$8),TEXT(IFERROR(INDEX('Overview - Section A'!$A$24:$A$37,MATCH(BH4,'Overview - Section A'!$D$24:$D$37,0)),""),'Reference data'!Y2) &amp;" to " &amp; TEXT(IFERROR(INDEX('Overview - Section A'!$B$24:$B$37,MATCH(BH4,'Overview - Section A'!$D$24:$D$37,0)),""),'Reference data'!Y2),""),"")</f>
        <v/>
      </c>
      <c r="BI5" s="309"/>
      <c r="BJ5" s="84"/>
      <c r="BK5" s="84"/>
    </row>
    <row r="6" spans="1:80" ht="75" x14ac:dyDescent="0.25">
      <c r="A6" s="17" t="str">
        <f>Translations!A30</f>
        <v>No</v>
      </c>
      <c r="B6" s="18" t="str">
        <f>Translations!A31</f>
        <v>Interventions</v>
      </c>
      <c r="C6" s="18" t="str">
        <f>Translations!A32</f>
        <v>WPTM category</v>
      </c>
      <c r="D6" s="18" t="str">
        <f>Translations!A33</f>
        <v>Key Activity</v>
      </c>
      <c r="E6" s="18" t="str">
        <f>Translations!A42</f>
        <v>n/a</v>
      </c>
      <c r="F6" s="18" t="str">
        <f>Translations!A43</f>
        <v>Responsible PR</v>
      </c>
      <c r="G6" s="18" t="str">
        <f>Translations!A34</f>
        <v>Country</v>
      </c>
      <c r="H6" s="18" t="str">
        <f>Translations!$A35</f>
        <v>Milestone / Target Description</v>
      </c>
      <c r="I6" s="18" t="str">
        <f>Translations!$A36</f>
        <v>Criteria for Completion</v>
      </c>
      <c r="J6" s="18" t="str">
        <f>Translations!$A44</f>
        <v>n/a</v>
      </c>
      <c r="K6" s="18" t="str">
        <f>Translations!$A45</f>
        <v>n/a</v>
      </c>
      <c r="L6" s="18" t="str">
        <f>Translations!$A35</f>
        <v>Milestone / Target Description</v>
      </c>
      <c r="M6" s="18" t="str">
        <f>Translations!$A36</f>
        <v>Criteria for Completion</v>
      </c>
      <c r="N6" s="18" t="str">
        <f>Translations!$A44</f>
        <v>n/a</v>
      </c>
      <c r="O6" s="18" t="str">
        <f>Translations!$A45</f>
        <v>n/a</v>
      </c>
      <c r="P6" s="18" t="str">
        <f>Translations!$A35</f>
        <v>Milestone / Target Description</v>
      </c>
      <c r="Q6" s="18" t="str">
        <f>Translations!$A36</f>
        <v>Criteria for Completion</v>
      </c>
      <c r="R6" s="18" t="str">
        <f>Translations!$A44</f>
        <v>n/a</v>
      </c>
      <c r="S6" s="18" t="str">
        <f>Translations!$A45</f>
        <v>n/a</v>
      </c>
      <c r="T6" s="18" t="str">
        <f>Translations!$A35</f>
        <v>Milestone / Target Description</v>
      </c>
      <c r="U6" s="18" t="str">
        <f>Translations!$A36</f>
        <v>Criteria for Completion</v>
      </c>
      <c r="V6" s="18" t="str">
        <f>Translations!$A44</f>
        <v>n/a</v>
      </c>
      <c r="W6" s="18" t="str">
        <f>Translations!$A45</f>
        <v>n/a</v>
      </c>
      <c r="X6" s="18" t="str">
        <f>Translations!$A35</f>
        <v>Milestone / Target Description</v>
      </c>
      <c r="Y6" s="18" t="str">
        <f>Translations!$A36</f>
        <v>Criteria for Completion</v>
      </c>
      <c r="Z6" s="18" t="str">
        <f>Translations!$A44</f>
        <v>n/a</v>
      </c>
      <c r="AA6" s="18" t="str">
        <f>Translations!$A45</f>
        <v>n/a</v>
      </c>
      <c r="AB6" s="18" t="str">
        <f>Translations!$A35</f>
        <v>Milestone / Target Description</v>
      </c>
      <c r="AC6" s="18" t="str">
        <f>Translations!$A36</f>
        <v>Criteria for Completion</v>
      </c>
      <c r="AD6" s="18" t="str">
        <f>Translations!$A44</f>
        <v>n/a</v>
      </c>
      <c r="AE6" s="18" t="str">
        <f>Translations!$A45</f>
        <v>n/a</v>
      </c>
      <c r="AF6" s="18" t="str">
        <f>Translations!$A35</f>
        <v>Milestone / Target Description</v>
      </c>
      <c r="AG6" s="18" t="str">
        <f>Translations!$A36</f>
        <v>Criteria for Completion</v>
      </c>
      <c r="AH6" s="18" t="str">
        <f>Translations!$A44</f>
        <v>n/a</v>
      </c>
      <c r="AI6" s="18" t="str">
        <f>Translations!$A45</f>
        <v>n/a</v>
      </c>
      <c r="AJ6" s="18" t="str">
        <f>Translations!$A35</f>
        <v>Milestone / Target Description</v>
      </c>
      <c r="AK6" s="18" t="str">
        <f>Translations!$A36</f>
        <v>Criteria for Completion</v>
      </c>
      <c r="AL6" s="18" t="str">
        <f>Translations!$A44</f>
        <v>n/a</v>
      </c>
      <c r="AM6" s="18" t="str">
        <f>Translations!$A45</f>
        <v>n/a</v>
      </c>
      <c r="AN6" s="18" t="str">
        <f>Translations!$A35</f>
        <v>Milestone / Target Description</v>
      </c>
      <c r="AO6" s="18" t="str">
        <f>Translations!$A36</f>
        <v>Criteria for Completion</v>
      </c>
      <c r="AP6" s="18" t="str">
        <f>Translations!$A44</f>
        <v>n/a</v>
      </c>
      <c r="AQ6" s="18" t="str">
        <f>Translations!$A45</f>
        <v>n/a</v>
      </c>
      <c r="AR6" s="18" t="str">
        <f>Translations!$A35</f>
        <v>Milestone / Target Description</v>
      </c>
      <c r="AS6" s="18" t="str">
        <f>Translations!$A36</f>
        <v>Criteria for Completion</v>
      </c>
      <c r="AT6" s="18" t="str">
        <f>Translations!$A44</f>
        <v>n/a</v>
      </c>
      <c r="AU6" s="18" t="str">
        <f>Translations!$A45</f>
        <v>n/a</v>
      </c>
      <c r="AV6" s="18" t="str">
        <f>Translations!$A35</f>
        <v>Milestone / Target Description</v>
      </c>
      <c r="AW6" s="18" t="str">
        <f>Translations!$A36</f>
        <v>Criteria for Completion</v>
      </c>
      <c r="AX6" s="18" t="str">
        <f>Translations!$A44</f>
        <v>n/a</v>
      </c>
      <c r="AY6" s="18" t="str">
        <f>Translations!$A45</f>
        <v>n/a</v>
      </c>
      <c r="AZ6" s="18" t="str">
        <f>Translations!$A35</f>
        <v>Milestone / Target Description</v>
      </c>
      <c r="BA6" s="18" t="str">
        <f>Translations!$A36</f>
        <v>Criteria for Completion</v>
      </c>
      <c r="BB6" s="18" t="str">
        <f>Translations!$A44</f>
        <v>n/a</v>
      </c>
      <c r="BC6" s="18" t="str">
        <f>Translations!$A45</f>
        <v>n/a</v>
      </c>
      <c r="BD6" s="18" t="str">
        <f>Translations!$A35</f>
        <v>Milestone / Target Description</v>
      </c>
      <c r="BE6" s="18" t="str">
        <f>Translations!$A36</f>
        <v>Criteria for Completion</v>
      </c>
      <c r="BF6" s="18" t="str">
        <f>Translations!$A44</f>
        <v>n/a</v>
      </c>
      <c r="BG6" s="18" t="str">
        <f>Translations!$A45</f>
        <v>n/a</v>
      </c>
      <c r="BH6" s="18" t="str">
        <f>Translations!$A35</f>
        <v>Milestone / Target Description</v>
      </c>
      <c r="BI6" s="18" t="str">
        <f>Translations!$A36</f>
        <v>Criteria for Completion</v>
      </c>
      <c r="BJ6" s="18" t="str">
        <f>Translations!$A44</f>
        <v>n/a</v>
      </c>
      <c r="BK6" s="18" t="str">
        <f>Translations!$A45</f>
        <v>n/a</v>
      </c>
      <c r="BL6" s="18" t="str">
        <f>Translations!A25</f>
        <v>Comments</v>
      </c>
      <c r="BM6" s="85" t="str">
        <f>Translations!A41</f>
        <v>n/a</v>
      </c>
      <c r="BN6" s="19" t="str">
        <f>Translations!A26</f>
        <v>Error message (if relevant)</v>
      </c>
      <c r="BO6" s="196" t="s">
        <v>418</v>
      </c>
      <c r="BP6" s="196" t="s">
        <v>419</v>
      </c>
      <c r="BQ6" s="196" t="s">
        <v>420</v>
      </c>
      <c r="BR6" s="196" t="s">
        <v>421</v>
      </c>
      <c r="BS6" s="196" t="s">
        <v>422</v>
      </c>
      <c r="BT6" s="196" t="s">
        <v>423</v>
      </c>
      <c r="BU6" s="196" t="s">
        <v>424</v>
      </c>
      <c r="BV6" s="62"/>
      <c r="BW6" s="59"/>
      <c r="BX6" s="171"/>
      <c r="BY6" s="171"/>
      <c r="BZ6" s="171"/>
      <c r="CA6" s="171"/>
      <c r="CB6" s="171"/>
    </row>
    <row r="7" spans="1:80" ht="43.5" customHeight="1" x14ac:dyDescent="0.25">
      <c r="A7" s="37">
        <v>1</v>
      </c>
      <c r="B7" s="35"/>
      <c r="C7" s="36"/>
      <c r="D7" s="35"/>
      <c r="E7" s="35"/>
      <c r="F7" s="35"/>
      <c r="G7" s="36"/>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86"/>
      <c r="BN7" s="60" t="str">
        <f>IF(BU7="",Translations!A$48,BU7)</f>
        <v>No error</v>
      </c>
      <c r="BO7" s="55" t="str">
        <f>IF(C7="","",IFERROR(INDEX('Reference data'!AK:AK,MATCH('WPTM (FR.ESP) - Section C '!C7,'Reference data'!AG:AG,0)),"Not correct"))</f>
        <v/>
      </c>
      <c r="BP7" s="55" t="str">
        <f>IF(B7="","",IFERROR(INDEX('Reference data'!AE:AE,MATCH('WPTM (FR.ESP) - Section C '!B7,'Reference data'!AA:AA,0)),"Not correct"))</f>
        <v/>
      </c>
      <c r="BQ7" s="55" t="str">
        <f>IF(BP7="Not Correct",Translations!A$49,"")</f>
        <v/>
      </c>
      <c r="BR7" s="55" t="str">
        <f>IF(BO7="Not Correct",Translations!A$50,"")</f>
        <v/>
      </c>
      <c r="BS7" s="55" t="str">
        <f>IF(D7="","",IFERROR(INDEX('Reference data'!AN:AN,MATCH('WPTM (FR.ESP) - Section C '!D7,'Reference data'!AM:AM,0)),""))</f>
        <v/>
      </c>
      <c r="BT7" s="55" t="str">
        <f>IF(BS7="","",IF(BS7=C7,"",Translations!A$50))</f>
        <v/>
      </c>
      <c r="BU7" s="55" t="str">
        <f t="shared" ref="BU7:BU36" si="0">BQ7&amp;BR7&amp;BT7</f>
        <v/>
      </c>
      <c r="BW7" s="59"/>
      <c r="BX7" s="171"/>
      <c r="BY7" s="171"/>
      <c r="BZ7" s="171"/>
      <c r="CA7" s="171"/>
      <c r="CB7" s="171"/>
    </row>
    <row r="8" spans="1:80" ht="43.5" customHeight="1" x14ac:dyDescent="0.25">
      <c r="A8" s="37">
        <v>2</v>
      </c>
      <c r="B8" s="33"/>
      <c r="C8" s="34"/>
      <c r="D8" s="33"/>
      <c r="E8" s="33"/>
      <c r="F8" s="33"/>
      <c r="G8" s="34"/>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87"/>
      <c r="BN8" s="61" t="str">
        <f>IF(BU8="",Translations!A$48,BU8)</f>
        <v>No error</v>
      </c>
      <c r="BO8" s="55" t="str">
        <f>IF(C8="","",IFERROR(INDEX('Reference data'!AK:AK,MATCH('WPTM (FR.ESP) - Section C '!C8,'Reference data'!AG:AG,0)),"Not correct"))</f>
        <v/>
      </c>
      <c r="BP8" s="55" t="str">
        <f>IF(B8="","",IFERROR(INDEX('Reference data'!AE:AE,MATCH('WPTM (FR.ESP) - Section C '!B8,'Reference data'!AA:AA,0)),"Not correct"))</f>
        <v/>
      </c>
      <c r="BQ8" s="55" t="str">
        <f>IF(BP8="Not Correct",Translations!A$49,"")</f>
        <v/>
      </c>
      <c r="BR8" s="55" t="str">
        <f>IF(BO8="Not Correct",Translations!A$50,"")</f>
        <v/>
      </c>
      <c r="BS8" s="55" t="str">
        <f>IF(D8="","",IFERROR(INDEX('Reference data'!AN:AN,MATCH('WPTM (FR.ESP) - Section C '!D8,'Reference data'!AM:AM,0)),""))</f>
        <v/>
      </c>
      <c r="BT8" s="55" t="str">
        <f>IF(BS8="","",IF(BS8=C8,"",Translations!A$50))</f>
        <v/>
      </c>
      <c r="BU8" s="55" t="str">
        <f t="shared" si="0"/>
        <v/>
      </c>
      <c r="BW8" s="59"/>
      <c r="BX8" s="171"/>
      <c r="BY8" s="171"/>
      <c r="BZ8" s="171"/>
      <c r="CA8" s="171"/>
      <c r="CB8" s="171"/>
    </row>
    <row r="9" spans="1:80" ht="43.5" customHeight="1" x14ac:dyDescent="0.25">
      <c r="A9" s="37">
        <v>3</v>
      </c>
      <c r="B9" s="35"/>
      <c r="C9" s="36"/>
      <c r="D9" s="35"/>
      <c r="E9" s="35"/>
      <c r="F9" s="35"/>
      <c r="G9" s="36"/>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86"/>
      <c r="BN9" s="60" t="str">
        <f>IF(BU9="",Translations!A$48,BU9)</f>
        <v>No error</v>
      </c>
      <c r="BO9" s="55" t="str">
        <f>IF(C9="","",IFERROR(INDEX('Reference data'!AK:AK,MATCH('WPTM (FR.ESP) - Section C '!C9,'Reference data'!AG:AG,0)),"Not correct"))</f>
        <v/>
      </c>
      <c r="BP9" s="55" t="str">
        <f>IF(B9="","",IFERROR(INDEX('Reference data'!AE:AE,MATCH('WPTM (FR.ESP) - Section C '!B9,'Reference data'!AA:AA,0)),"Not correct"))</f>
        <v/>
      </c>
      <c r="BQ9" s="55" t="str">
        <f>IF(BP9="Not Correct",Translations!A$49,"")</f>
        <v/>
      </c>
      <c r="BR9" s="55" t="str">
        <f>IF(BO9="Not Correct",Translations!A$50,"")</f>
        <v/>
      </c>
      <c r="BS9" s="55" t="str">
        <f>IF(D9="","",IFERROR(INDEX('Reference data'!AN:AN,MATCH('WPTM (FR.ESP) - Section C '!D9,'Reference data'!AM:AM,0)),""))</f>
        <v/>
      </c>
      <c r="BT9" s="55" t="str">
        <f>IF(BS9="","",IF(BS9=C9,"",Translations!A$50))</f>
        <v/>
      </c>
      <c r="BU9" s="55" t="str">
        <f t="shared" si="0"/>
        <v/>
      </c>
      <c r="BW9" s="59"/>
      <c r="BX9" s="171"/>
      <c r="BY9" s="171"/>
      <c r="BZ9" s="171"/>
      <c r="CA9" s="171"/>
      <c r="CB9" s="171"/>
    </row>
    <row r="10" spans="1:80" ht="43.5" customHeight="1" x14ac:dyDescent="0.25">
      <c r="A10" s="37">
        <v>4</v>
      </c>
      <c r="B10" s="33"/>
      <c r="C10" s="34"/>
      <c r="D10" s="33"/>
      <c r="E10" s="33"/>
      <c r="F10" s="33"/>
      <c r="G10" s="34"/>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87"/>
      <c r="BN10" s="61" t="str">
        <f>IF(BU10="",Translations!A$48,BU10)</f>
        <v>No error</v>
      </c>
      <c r="BO10" s="55" t="str">
        <f>IF(C10="","",IFERROR(INDEX('Reference data'!AK:AK,MATCH('WPTM (FR.ESP) - Section C '!C10,'Reference data'!AG:AG,0)),"Not correct"))</f>
        <v/>
      </c>
      <c r="BP10" s="55" t="str">
        <f>IF(B10="","",IFERROR(INDEX('Reference data'!AE:AE,MATCH('WPTM (FR.ESP) - Section C '!B10,'Reference data'!AA:AA,0)),"Not correct"))</f>
        <v/>
      </c>
      <c r="BQ10" s="55" t="str">
        <f>IF(BP10="Not Correct",Translations!A$49,"")</f>
        <v/>
      </c>
      <c r="BR10" s="55" t="str">
        <f>IF(BO10="Not Correct",Translations!A$50,"")</f>
        <v/>
      </c>
      <c r="BS10" s="55" t="str">
        <f>IF(D10="","",IFERROR(INDEX('Reference data'!AN:AN,MATCH('WPTM (FR.ESP) - Section C '!D10,'Reference data'!AM:AM,0)),""))</f>
        <v/>
      </c>
      <c r="BT10" s="55" t="str">
        <f>IF(BS10="","",IF(BS10=C10,"",Translations!A$50))</f>
        <v/>
      </c>
      <c r="BU10" s="55" t="str">
        <f t="shared" si="0"/>
        <v/>
      </c>
      <c r="BW10" s="59"/>
      <c r="BX10" s="171"/>
      <c r="BY10" s="171"/>
      <c r="BZ10" s="171"/>
      <c r="CA10" s="171"/>
      <c r="CB10" s="171"/>
    </row>
    <row r="11" spans="1:80" ht="43.5" customHeight="1" x14ac:dyDescent="0.25">
      <c r="A11" s="37">
        <v>5</v>
      </c>
      <c r="B11" s="35"/>
      <c r="C11" s="36"/>
      <c r="D11" s="35"/>
      <c r="E11" s="35"/>
      <c r="F11" s="35"/>
      <c r="G11" s="36"/>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86"/>
      <c r="BN11" s="60" t="str">
        <f>IF(BU11="",Translations!A$48,BU11)</f>
        <v>No error</v>
      </c>
      <c r="BO11" s="55" t="str">
        <f>IF(C11="","",IFERROR(INDEX('Reference data'!AK:AK,MATCH('WPTM (FR.ESP) - Section C '!C11,'Reference data'!AG:AG,0)),"Not correct"))</f>
        <v/>
      </c>
      <c r="BP11" s="55" t="str">
        <f>IF(B11="","",IFERROR(INDEX('Reference data'!AE:AE,MATCH('WPTM (FR.ESP) - Section C '!B11,'Reference data'!AA:AA,0)),"Not correct"))</f>
        <v/>
      </c>
      <c r="BQ11" s="55" t="str">
        <f>IF(BP11="Not Correct",Translations!A$49,"")</f>
        <v/>
      </c>
      <c r="BR11" s="55" t="str">
        <f>IF(BO11="Not Correct",Translations!A$50,"")</f>
        <v/>
      </c>
      <c r="BS11" s="55" t="str">
        <f>IF(D11="","",IFERROR(INDEX('Reference data'!AN:AN,MATCH('WPTM (FR.ESP) - Section C '!D11,'Reference data'!AM:AM,0)),""))</f>
        <v/>
      </c>
      <c r="BT11" s="55" t="str">
        <f>IF(BS11="","",IF(BS11=C11,"",Translations!A$50))</f>
        <v/>
      </c>
      <c r="BU11" s="55" t="str">
        <f t="shared" si="0"/>
        <v/>
      </c>
      <c r="BW11" s="59"/>
      <c r="BX11" s="171"/>
      <c r="BY11" s="171"/>
      <c r="BZ11" s="171"/>
      <c r="CA11" s="171"/>
      <c r="CB11" s="171"/>
    </row>
    <row r="12" spans="1:80" ht="43.5" customHeight="1" x14ac:dyDescent="0.25">
      <c r="A12" s="37">
        <v>6</v>
      </c>
      <c r="B12" s="33"/>
      <c r="C12" s="34"/>
      <c r="D12" s="33"/>
      <c r="E12" s="33"/>
      <c r="F12" s="33"/>
      <c r="G12" s="34"/>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87"/>
      <c r="BN12" s="61" t="str">
        <f>IF(BU12="",Translations!A$48,BU12)</f>
        <v>No error</v>
      </c>
      <c r="BO12" s="55" t="str">
        <f>IF(C12="","",IFERROR(INDEX('Reference data'!AK:AK,MATCH('WPTM (FR.ESP) - Section C '!C12,'Reference data'!AG:AG,0)),"Not correct"))</f>
        <v/>
      </c>
      <c r="BP12" s="55" t="str">
        <f>IF(B12="","",IFERROR(INDEX('Reference data'!AE:AE,MATCH('WPTM (FR.ESP) - Section C '!B12,'Reference data'!AA:AA,0)),"Not correct"))</f>
        <v/>
      </c>
      <c r="BQ12" s="55" t="str">
        <f>IF(BP12="Not Correct",Translations!A$49,"")</f>
        <v/>
      </c>
      <c r="BR12" s="55" t="str">
        <f>IF(BO12="Not Correct",Translations!A$50,"")</f>
        <v/>
      </c>
      <c r="BS12" s="55" t="str">
        <f>IF(D12="","",IFERROR(INDEX('Reference data'!AN:AN,MATCH('WPTM (FR.ESP) - Section C '!D12,'Reference data'!AM:AM,0)),""))</f>
        <v/>
      </c>
      <c r="BT12" s="55" t="str">
        <f>IF(BS12="","",IF(BS12=C12,"",Translations!A$50))</f>
        <v/>
      </c>
      <c r="BU12" s="55" t="str">
        <f t="shared" si="0"/>
        <v/>
      </c>
      <c r="BW12" s="59"/>
      <c r="BX12" s="171"/>
      <c r="BY12" s="171"/>
      <c r="BZ12" s="171"/>
      <c r="CA12" s="171"/>
      <c r="CB12" s="171"/>
    </row>
    <row r="13" spans="1:80" ht="43.5" customHeight="1" x14ac:dyDescent="0.25">
      <c r="A13" s="37">
        <v>7</v>
      </c>
      <c r="B13" s="35"/>
      <c r="C13" s="36"/>
      <c r="D13" s="35"/>
      <c r="E13" s="35"/>
      <c r="F13" s="35"/>
      <c r="G13" s="36"/>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86"/>
      <c r="BN13" s="60" t="str">
        <f>IF(BU13="",Translations!A$48,BU13)</f>
        <v>No error</v>
      </c>
      <c r="BO13" s="55" t="str">
        <f>IF(C13="","",IFERROR(INDEX('Reference data'!AK:AK,MATCH('WPTM (FR.ESP) - Section C '!C13,'Reference data'!AG:AG,0)),"Not correct"))</f>
        <v/>
      </c>
      <c r="BP13" s="55" t="str">
        <f>IF(B13="","",IFERROR(INDEX('Reference data'!AE:AE,MATCH('WPTM (FR.ESP) - Section C '!B13,'Reference data'!AA:AA,0)),"Not correct"))</f>
        <v/>
      </c>
      <c r="BQ13" s="55" t="str">
        <f>IF(BP13="Not Correct",Translations!A$49,"")</f>
        <v/>
      </c>
      <c r="BR13" s="55" t="str">
        <f>IF(BO13="Not Correct",Translations!A$50,"")</f>
        <v/>
      </c>
      <c r="BS13" s="55" t="str">
        <f>IF(D13="","",IFERROR(INDEX('Reference data'!AN:AN,MATCH('WPTM (FR.ESP) - Section C '!D13,'Reference data'!AM:AM,0)),""))</f>
        <v/>
      </c>
      <c r="BT13" s="55" t="str">
        <f>IF(BS13="","",IF(BS13=C13,"",Translations!A$50))</f>
        <v/>
      </c>
      <c r="BU13" s="55" t="str">
        <f t="shared" si="0"/>
        <v/>
      </c>
      <c r="BW13" s="59"/>
      <c r="BX13" s="171"/>
      <c r="BY13" s="171"/>
      <c r="BZ13" s="171"/>
      <c r="CA13" s="171"/>
      <c r="CB13" s="171"/>
    </row>
    <row r="14" spans="1:80" ht="43.5" customHeight="1" x14ac:dyDescent="0.25">
      <c r="A14" s="37">
        <v>8</v>
      </c>
      <c r="B14" s="33"/>
      <c r="C14" s="34"/>
      <c r="D14" s="33"/>
      <c r="E14" s="33"/>
      <c r="F14" s="33"/>
      <c r="G14" s="34"/>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87"/>
      <c r="BN14" s="61" t="str">
        <f>IF(BU14="",Translations!A$48,BU14)</f>
        <v>No error</v>
      </c>
      <c r="BO14" s="55" t="str">
        <f>IF(C14="","",IFERROR(INDEX('Reference data'!AK:AK,MATCH('WPTM (FR.ESP) - Section C '!C14,'Reference data'!AG:AG,0)),"Not correct"))</f>
        <v/>
      </c>
      <c r="BP14" s="55" t="str">
        <f>IF(B14="","",IFERROR(INDEX('Reference data'!AE:AE,MATCH('WPTM (FR.ESP) - Section C '!B14,'Reference data'!AA:AA,0)),"Not correct"))</f>
        <v/>
      </c>
      <c r="BQ14" s="55" t="str">
        <f>IF(BP14="Not Correct",Translations!A$49,"")</f>
        <v/>
      </c>
      <c r="BR14" s="55" t="str">
        <f>IF(BO14="Not Correct",Translations!A$50,"")</f>
        <v/>
      </c>
      <c r="BS14" s="55" t="str">
        <f>IF(D14="","",IFERROR(INDEX('Reference data'!AN:AN,MATCH('WPTM (FR.ESP) - Section C '!D14,'Reference data'!AM:AM,0)),""))</f>
        <v/>
      </c>
      <c r="BT14" s="55" t="str">
        <f>IF(BS14="","",IF(BS14=C14,"",Translations!A$50))</f>
        <v/>
      </c>
      <c r="BU14" s="55" t="str">
        <f t="shared" si="0"/>
        <v/>
      </c>
      <c r="BW14" s="59"/>
      <c r="BX14" s="171"/>
      <c r="BY14" s="171"/>
      <c r="BZ14" s="171"/>
      <c r="CA14" s="171"/>
      <c r="CB14" s="171"/>
    </row>
    <row r="15" spans="1:80" ht="43.5" customHeight="1" x14ac:dyDescent="0.25">
      <c r="A15" s="37">
        <v>9</v>
      </c>
      <c r="B15" s="35"/>
      <c r="C15" s="36"/>
      <c r="D15" s="35"/>
      <c r="E15" s="35"/>
      <c r="F15" s="35"/>
      <c r="G15" s="36"/>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86"/>
      <c r="BN15" s="60" t="str">
        <f>IF(BU15="",Translations!A$48,BU15)</f>
        <v>No error</v>
      </c>
      <c r="BO15" s="55" t="str">
        <f>IF(C15="","",IFERROR(INDEX('Reference data'!AK:AK,MATCH('WPTM (FR.ESP) - Section C '!C15,'Reference data'!AG:AG,0)),"Not correct"))</f>
        <v/>
      </c>
      <c r="BP15" s="55" t="str">
        <f>IF(B15="","",IFERROR(INDEX('Reference data'!AE:AE,MATCH('WPTM (FR.ESP) - Section C '!B15,'Reference data'!AA:AA,0)),"Not correct"))</f>
        <v/>
      </c>
      <c r="BQ15" s="55" t="str">
        <f>IF(BP15="Not Correct",Translations!A$49,"")</f>
        <v/>
      </c>
      <c r="BR15" s="55" t="str">
        <f>IF(BO15="Not Correct",Translations!A$50,"")</f>
        <v/>
      </c>
      <c r="BS15" s="55" t="str">
        <f>IF(D15="","",IFERROR(INDEX('Reference data'!AN:AN,MATCH('WPTM (FR.ESP) - Section C '!D15,'Reference data'!AM:AM,0)),""))</f>
        <v/>
      </c>
      <c r="BT15" s="55" t="str">
        <f>IF(BS15="","",IF(BS15=C15,"",Translations!A$50))</f>
        <v/>
      </c>
      <c r="BU15" s="55" t="str">
        <f t="shared" si="0"/>
        <v/>
      </c>
      <c r="BW15" s="59"/>
      <c r="BX15" s="171"/>
      <c r="BY15" s="171"/>
      <c r="BZ15" s="171"/>
      <c r="CA15" s="171"/>
      <c r="CB15" s="171"/>
    </row>
    <row r="16" spans="1:80" ht="43.5" customHeight="1" x14ac:dyDescent="0.25">
      <c r="A16" s="37">
        <v>10</v>
      </c>
      <c r="B16" s="33"/>
      <c r="C16" s="34"/>
      <c r="D16" s="33"/>
      <c r="E16" s="33"/>
      <c r="F16" s="33"/>
      <c r="G16" s="34"/>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87"/>
      <c r="BN16" s="61" t="str">
        <f>IF(BU16="",Translations!A$48,BU16)</f>
        <v>No error</v>
      </c>
      <c r="BO16" s="55" t="str">
        <f>IF(C16="","",IFERROR(INDEX('Reference data'!AK:AK,MATCH('WPTM (FR.ESP) - Section C '!C16,'Reference data'!AG:AG,0)),"Not correct"))</f>
        <v/>
      </c>
      <c r="BP16" s="55" t="str">
        <f>IF(B16="","",IFERROR(INDEX('Reference data'!AE:AE,MATCH('WPTM (FR.ESP) - Section C '!B16,'Reference data'!AA:AA,0)),"Not correct"))</f>
        <v/>
      </c>
      <c r="BQ16" s="55" t="str">
        <f>IF(BP16="Not Correct",Translations!A$49,"")</f>
        <v/>
      </c>
      <c r="BR16" s="55" t="str">
        <f>IF(BO16="Not Correct",Translations!A$50,"")</f>
        <v/>
      </c>
      <c r="BS16" s="55" t="str">
        <f>IF(D16="","",IFERROR(INDEX('Reference data'!AN:AN,MATCH('WPTM (FR.ESP) - Section C '!D16,'Reference data'!AM:AM,0)),""))</f>
        <v/>
      </c>
      <c r="BT16" s="55" t="str">
        <f>IF(BS16="","",IF(BS16=C16,"",Translations!A$50))</f>
        <v/>
      </c>
      <c r="BU16" s="55" t="str">
        <f t="shared" si="0"/>
        <v/>
      </c>
      <c r="BW16" s="59"/>
      <c r="BX16" s="171"/>
      <c r="BY16" s="171"/>
      <c r="BZ16" s="171"/>
      <c r="CA16" s="171"/>
      <c r="CB16" s="171"/>
    </row>
    <row r="17" spans="1:80" ht="43.5" customHeight="1" x14ac:dyDescent="0.25">
      <c r="A17" s="37">
        <v>11</v>
      </c>
      <c r="B17" s="35"/>
      <c r="C17" s="36"/>
      <c r="D17" s="35"/>
      <c r="E17" s="35"/>
      <c r="F17" s="35"/>
      <c r="G17" s="36"/>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86"/>
      <c r="BN17" s="60" t="str">
        <f>IF(BU17="",Translations!A$48,BU17)</f>
        <v>No error</v>
      </c>
      <c r="BO17" s="55" t="str">
        <f>IF(C17="","",IFERROR(INDEX('Reference data'!AK:AK,MATCH('WPTM (FR.ESP) - Section C '!C17,'Reference data'!AG:AG,0)),"Not correct"))</f>
        <v/>
      </c>
      <c r="BP17" s="55" t="str">
        <f>IF(B17="","",IFERROR(INDEX('Reference data'!AE:AE,MATCH('WPTM (FR.ESP) - Section C '!B17,'Reference data'!AA:AA,0)),"Not correct"))</f>
        <v/>
      </c>
      <c r="BQ17" s="55" t="str">
        <f>IF(BP17="Not Correct",Translations!A$49,"")</f>
        <v/>
      </c>
      <c r="BR17" s="55" t="str">
        <f>IF(BO17="Not Correct",Translations!A$50,"")</f>
        <v/>
      </c>
      <c r="BS17" s="55" t="str">
        <f>IF(D17="","",IFERROR(INDEX('Reference data'!AN:AN,MATCH('WPTM (FR.ESP) - Section C '!D17,'Reference data'!AM:AM,0)),""))</f>
        <v/>
      </c>
      <c r="BT17" s="55" t="str">
        <f>IF(BS17="","",IF(BS17=C17,"",Translations!A$50))</f>
        <v/>
      </c>
      <c r="BU17" s="55" t="str">
        <f t="shared" si="0"/>
        <v/>
      </c>
      <c r="BW17" s="59"/>
      <c r="BX17" s="171"/>
      <c r="BY17" s="171"/>
      <c r="BZ17" s="171"/>
      <c r="CA17" s="171"/>
      <c r="CB17" s="171"/>
    </row>
    <row r="18" spans="1:80" ht="43.5" customHeight="1" x14ac:dyDescent="0.25">
      <c r="A18" s="37">
        <v>12</v>
      </c>
      <c r="B18" s="33"/>
      <c r="C18" s="34"/>
      <c r="D18" s="33"/>
      <c r="E18" s="33"/>
      <c r="F18" s="33"/>
      <c r="G18" s="34"/>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87"/>
      <c r="BN18" s="61" t="str">
        <f>IF(BU18="",Translations!A$48,BU18)</f>
        <v>No error</v>
      </c>
      <c r="BO18" s="55" t="str">
        <f>IF(C18="","",IFERROR(INDEX('Reference data'!AK:AK,MATCH('WPTM (FR.ESP) - Section C '!C18,'Reference data'!AG:AG,0)),"Not correct"))</f>
        <v/>
      </c>
      <c r="BP18" s="55" t="str">
        <f>IF(B18="","",IFERROR(INDEX('Reference data'!AE:AE,MATCH('WPTM (FR.ESP) - Section C '!B18,'Reference data'!AA:AA,0)),"Not correct"))</f>
        <v/>
      </c>
      <c r="BQ18" s="55" t="str">
        <f>IF(BP18="Not Correct",Translations!A$49,"")</f>
        <v/>
      </c>
      <c r="BR18" s="55" t="str">
        <f>IF(BO18="Not Correct",Translations!A$50,"")</f>
        <v/>
      </c>
      <c r="BS18" s="55" t="str">
        <f>IF(D18="","",IFERROR(INDEX('Reference data'!AN:AN,MATCH('WPTM (FR.ESP) - Section C '!D18,'Reference data'!AM:AM,0)),""))</f>
        <v/>
      </c>
      <c r="BT18" s="55" t="str">
        <f>IF(BS18="","",IF(BS18=C18,"",Translations!A$50))</f>
        <v/>
      </c>
      <c r="BU18" s="55" t="str">
        <f t="shared" si="0"/>
        <v/>
      </c>
      <c r="BW18" s="59"/>
      <c r="BX18" s="171"/>
      <c r="BY18" s="171"/>
      <c r="BZ18" s="171"/>
      <c r="CA18" s="171"/>
      <c r="CB18" s="171"/>
    </row>
    <row r="19" spans="1:80" ht="43.5" customHeight="1" x14ac:dyDescent="0.25">
      <c r="A19" s="37">
        <v>13</v>
      </c>
      <c r="B19" s="35"/>
      <c r="C19" s="36"/>
      <c r="D19" s="35"/>
      <c r="E19" s="35"/>
      <c r="F19" s="35"/>
      <c r="G19" s="36"/>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86"/>
      <c r="BN19" s="60" t="str">
        <f>IF(BU19="",Translations!A$48,BU19)</f>
        <v>No error</v>
      </c>
      <c r="BO19" s="55" t="str">
        <f>IF(C19="","",IFERROR(INDEX('Reference data'!AK:AK,MATCH('WPTM (FR.ESP) - Section C '!C19,'Reference data'!AG:AG,0)),"Not correct"))</f>
        <v/>
      </c>
      <c r="BP19" s="55" t="str">
        <f>IF(B19="","",IFERROR(INDEX('Reference data'!AE:AE,MATCH('WPTM (FR.ESP) - Section C '!B19,'Reference data'!AA:AA,0)),"Not correct"))</f>
        <v/>
      </c>
      <c r="BQ19" s="55" t="str">
        <f>IF(BP19="Not Correct",Translations!A$49,"")</f>
        <v/>
      </c>
      <c r="BR19" s="55" t="str">
        <f>IF(BO19="Not Correct",Translations!A$50,"")</f>
        <v/>
      </c>
      <c r="BS19" s="55" t="str">
        <f>IF(D19="","",IFERROR(INDEX('Reference data'!AN:AN,MATCH('WPTM (FR.ESP) - Section C '!D19,'Reference data'!AM:AM,0)),""))</f>
        <v/>
      </c>
      <c r="BT19" s="55" t="str">
        <f>IF(BS19="","",IF(BS19=C19,"",Translations!A$50))</f>
        <v/>
      </c>
      <c r="BU19" s="55" t="str">
        <f t="shared" si="0"/>
        <v/>
      </c>
      <c r="BW19" s="59"/>
      <c r="BX19" s="171"/>
      <c r="BY19" s="171"/>
      <c r="BZ19" s="171"/>
      <c r="CA19" s="171"/>
      <c r="CB19" s="171"/>
    </row>
    <row r="20" spans="1:80" ht="43.5" customHeight="1" x14ac:dyDescent="0.25">
      <c r="A20" s="37">
        <v>14</v>
      </c>
      <c r="B20" s="33"/>
      <c r="C20" s="34"/>
      <c r="D20" s="33"/>
      <c r="E20" s="33"/>
      <c r="F20" s="33"/>
      <c r="G20" s="34"/>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87"/>
      <c r="BN20" s="61" t="str">
        <f>IF(BU20="",Translations!A$48,BU20)</f>
        <v>No error</v>
      </c>
      <c r="BO20" s="55" t="str">
        <f>IF(C20="","",IFERROR(INDEX('Reference data'!AK:AK,MATCH('WPTM (FR.ESP) - Section C '!C20,'Reference data'!AG:AG,0)),"Not correct"))</f>
        <v/>
      </c>
      <c r="BP20" s="55" t="str">
        <f>IF(B20="","",IFERROR(INDEX('Reference data'!AE:AE,MATCH('WPTM (FR.ESP) - Section C '!B20,'Reference data'!AA:AA,0)),"Not correct"))</f>
        <v/>
      </c>
      <c r="BQ20" s="55" t="str">
        <f>IF(BP20="Not Correct",Translations!A$49,"")</f>
        <v/>
      </c>
      <c r="BR20" s="55" t="str">
        <f>IF(BO20="Not Correct",Translations!A$50,"")</f>
        <v/>
      </c>
      <c r="BS20" s="55" t="str">
        <f>IF(D20="","",IFERROR(INDEX('Reference data'!AN:AN,MATCH('WPTM (FR.ESP) - Section C '!D20,'Reference data'!AM:AM,0)),""))</f>
        <v/>
      </c>
      <c r="BT20" s="55" t="str">
        <f>IF(BS20="","",IF(BS20=C20,"",Translations!A$50))</f>
        <v/>
      </c>
      <c r="BU20" s="55" t="str">
        <f t="shared" si="0"/>
        <v/>
      </c>
      <c r="BW20" s="59"/>
      <c r="BX20" s="171"/>
      <c r="BY20" s="171"/>
      <c r="BZ20" s="171"/>
      <c r="CA20" s="171"/>
      <c r="CB20" s="171"/>
    </row>
    <row r="21" spans="1:80" ht="43.5" customHeight="1" x14ac:dyDescent="0.25">
      <c r="A21" s="37">
        <v>15</v>
      </c>
      <c r="B21" s="35"/>
      <c r="C21" s="36"/>
      <c r="D21" s="35"/>
      <c r="E21" s="35"/>
      <c r="F21" s="35"/>
      <c r="G21" s="36"/>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86"/>
      <c r="BN21" s="60" t="str">
        <f>IF(BU21="",Translations!A$48,BU21)</f>
        <v>No error</v>
      </c>
      <c r="BO21" s="55" t="str">
        <f>IF(C21="","",IFERROR(INDEX('Reference data'!AK:AK,MATCH('WPTM (FR.ESP) - Section C '!C21,'Reference data'!AG:AG,0)),"Not correct"))</f>
        <v/>
      </c>
      <c r="BP21" s="55" t="str">
        <f>IF(B21="","",IFERROR(INDEX('Reference data'!AE:AE,MATCH('WPTM (FR.ESP) - Section C '!B21,'Reference data'!AA:AA,0)),"Not correct"))</f>
        <v/>
      </c>
      <c r="BQ21" s="55" t="str">
        <f>IF(BP21="Not Correct",Translations!A$49,"")</f>
        <v/>
      </c>
      <c r="BR21" s="55" t="str">
        <f>IF(BO21="Not Correct",Translations!A$50,"")</f>
        <v/>
      </c>
      <c r="BS21" s="55" t="str">
        <f>IF(D21="","",IFERROR(INDEX('Reference data'!AN:AN,MATCH('WPTM (FR.ESP) - Section C '!D21,'Reference data'!AM:AM,0)),""))</f>
        <v/>
      </c>
      <c r="BT21" s="55" t="str">
        <f>IF(BS21="","",IF(BS21=C21,"",Translations!A$50))</f>
        <v/>
      </c>
      <c r="BU21" s="55" t="str">
        <f t="shared" si="0"/>
        <v/>
      </c>
    </row>
    <row r="22" spans="1:80" ht="43.5" customHeight="1" x14ac:dyDescent="0.25">
      <c r="A22" s="37">
        <v>16</v>
      </c>
      <c r="B22" s="33"/>
      <c r="C22" s="34"/>
      <c r="D22" s="33"/>
      <c r="E22" s="33"/>
      <c r="F22" s="33"/>
      <c r="G22" s="34"/>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87"/>
      <c r="BN22" s="61" t="str">
        <f>IF(BU22="",Translations!A$48,BU22)</f>
        <v>No error</v>
      </c>
      <c r="BO22" s="55" t="str">
        <f>IF(C22="","",IFERROR(INDEX('Reference data'!AK:AK,MATCH('WPTM (FR.ESP) - Section C '!C22,'Reference data'!AG:AG,0)),"Not correct"))</f>
        <v/>
      </c>
      <c r="BP22" s="55" t="str">
        <f>IF(B22="","",IFERROR(INDEX('Reference data'!AE:AE,MATCH('WPTM (FR.ESP) - Section C '!B22,'Reference data'!AA:AA,0)),"Not correct"))</f>
        <v/>
      </c>
      <c r="BQ22" s="55" t="str">
        <f>IF(BP22="Not Correct",Translations!A$49,"")</f>
        <v/>
      </c>
      <c r="BR22" s="55" t="str">
        <f>IF(BO22="Not Correct",Translations!A$50,"")</f>
        <v/>
      </c>
      <c r="BS22" s="55" t="str">
        <f>IF(D22="","",IFERROR(INDEX('Reference data'!AN:AN,MATCH('WPTM (FR.ESP) - Section C '!D22,'Reference data'!AM:AM,0)),""))</f>
        <v/>
      </c>
      <c r="BT22" s="55" t="str">
        <f>IF(BS22="","",IF(BS22=C22,"",Translations!A$50))</f>
        <v/>
      </c>
      <c r="BU22" s="55" t="str">
        <f t="shared" si="0"/>
        <v/>
      </c>
    </row>
    <row r="23" spans="1:80" ht="43.5" customHeight="1" x14ac:dyDescent="0.25">
      <c r="A23" s="37">
        <v>17</v>
      </c>
      <c r="B23" s="35"/>
      <c r="C23" s="36"/>
      <c r="D23" s="35"/>
      <c r="E23" s="35"/>
      <c r="F23" s="35"/>
      <c r="G23" s="36"/>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86"/>
      <c r="BN23" s="60" t="str">
        <f>IF(BU23="",Translations!A$48,BU23)</f>
        <v>No error</v>
      </c>
      <c r="BO23" s="55" t="str">
        <f>IF(C23="","",IFERROR(INDEX('Reference data'!AK:AK,MATCH('WPTM (FR.ESP) - Section C '!C23,'Reference data'!AG:AG,0)),"Not correct"))</f>
        <v/>
      </c>
      <c r="BP23" s="55" t="str">
        <f>IF(B23="","",IFERROR(INDEX('Reference data'!AE:AE,MATCH('WPTM (FR.ESP) - Section C '!B23,'Reference data'!AA:AA,0)),"Not correct"))</f>
        <v/>
      </c>
      <c r="BQ23" s="55" t="str">
        <f>IF(BP23="Not Correct",Translations!A$49,"")</f>
        <v/>
      </c>
      <c r="BR23" s="55" t="str">
        <f>IF(BO23="Not Correct",Translations!A$50,"")</f>
        <v/>
      </c>
      <c r="BS23" s="55" t="str">
        <f>IF(D23="","",IFERROR(INDEX('Reference data'!AN:AN,MATCH('WPTM (FR.ESP) - Section C '!D23,'Reference data'!AM:AM,0)),""))</f>
        <v/>
      </c>
      <c r="BT23" s="55" t="str">
        <f>IF(BS23="","",IF(BS23=C23,"",Translations!A$50))</f>
        <v/>
      </c>
      <c r="BU23" s="55" t="str">
        <f t="shared" si="0"/>
        <v/>
      </c>
    </row>
    <row r="24" spans="1:80" ht="43.5" customHeight="1" x14ac:dyDescent="0.25">
      <c r="A24" s="37">
        <v>18</v>
      </c>
      <c r="B24" s="33"/>
      <c r="C24" s="34"/>
      <c r="D24" s="33"/>
      <c r="E24" s="33"/>
      <c r="F24" s="33"/>
      <c r="G24" s="34"/>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c r="BM24" s="87"/>
      <c r="BN24" s="61" t="str">
        <f>IF(BU24="",Translations!A$48,BU24)</f>
        <v>No error</v>
      </c>
      <c r="BO24" s="55" t="str">
        <f>IF(C24="","",IFERROR(INDEX('Reference data'!AK:AK,MATCH('WPTM (FR.ESP) - Section C '!C24,'Reference data'!AG:AG,0)),"Not correct"))</f>
        <v/>
      </c>
      <c r="BP24" s="55" t="str">
        <f>IF(B24="","",IFERROR(INDEX('Reference data'!AE:AE,MATCH('WPTM (FR.ESP) - Section C '!B24,'Reference data'!AA:AA,0)),"Not correct"))</f>
        <v/>
      </c>
      <c r="BQ24" s="55" t="str">
        <f>IF(BP24="Not Correct",Translations!A$49,"")</f>
        <v/>
      </c>
      <c r="BR24" s="55" t="str">
        <f>IF(BO24="Not Correct",Translations!A$50,"")</f>
        <v/>
      </c>
      <c r="BS24" s="55" t="str">
        <f>IF(D24="","",IFERROR(INDEX('Reference data'!AN:AN,MATCH('WPTM (FR.ESP) - Section C '!D24,'Reference data'!AM:AM,0)),""))</f>
        <v/>
      </c>
      <c r="BT24" s="55" t="str">
        <f>IF(BS24="","",IF(BS24=C24,"",Translations!A$50))</f>
        <v/>
      </c>
      <c r="BU24" s="55" t="str">
        <f t="shared" si="0"/>
        <v/>
      </c>
    </row>
    <row r="25" spans="1:80" ht="43.5" customHeight="1" x14ac:dyDescent="0.25">
      <c r="A25" s="37">
        <v>19</v>
      </c>
      <c r="B25" s="35"/>
      <c r="C25" s="36"/>
      <c r="D25" s="35"/>
      <c r="E25" s="35"/>
      <c r="F25" s="35"/>
      <c r="G25" s="36"/>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86"/>
      <c r="BN25" s="60" t="str">
        <f>IF(BU25="",Translations!A$48,BU25)</f>
        <v>No error</v>
      </c>
      <c r="BO25" s="55" t="str">
        <f>IF(C25="","",IFERROR(INDEX('Reference data'!AK:AK,MATCH('WPTM (FR.ESP) - Section C '!C25,'Reference data'!AG:AG,0)),"Not correct"))</f>
        <v/>
      </c>
      <c r="BP25" s="55" t="str">
        <f>IF(B25="","",IFERROR(INDEX('Reference data'!AE:AE,MATCH('WPTM (FR.ESP) - Section C '!B25,'Reference data'!AA:AA,0)),"Not correct"))</f>
        <v/>
      </c>
      <c r="BQ25" s="55" t="str">
        <f>IF(BP25="Not Correct",Translations!A$49,"")</f>
        <v/>
      </c>
      <c r="BR25" s="55" t="str">
        <f>IF(BO25="Not Correct",Translations!A$50,"")</f>
        <v/>
      </c>
      <c r="BS25" s="55" t="str">
        <f>IF(D25="","",IFERROR(INDEX('Reference data'!AN:AN,MATCH('WPTM (FR.ESP) - Section C '!D25,'Reference data'!AM:AM,0)),""))</f>
        <v/>
      </c>
      <c r="BT25" s="55" t="str">
        <f>IF(BS25="","",IF(BS25=C25,"",Translations!A$50))</f>
        <v/>
      </c>
      <c r="BU25" s="55" t="str">
        <f t="shared" si="0"/>
        <v/>
      </c>
    </row>
    <row r="26" spans="1:80" ht="43.5" customHeight="1" x14ac:dyDescent="0.25">
      <c r="A26" s="37">
        <v>20</v>
      </c>
      <c r="B26" s="33"/>
      <c r="C26" s="34"/>
      <c r="D26" s="33"/>
      <c r="E26" s="33"/>
      <c r="F26" s="33"/>
      <c r="G26" s="34"/>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87"/>
      <c r="BN26" s="61" t="str">
        <f>IF(BU26="",Translations!A$48,BU26)</f>
        <v>No error</v>
      </c>
      <c r="BO26" s="55" t="str">
        <f>IF(C26="","",IFERROR(INDEX('Reference data'!AK:AK,MATCH('WPTM (FR.ESP) - Section C '!C26,'Reference data'!AG:AG,0)),"Not correct"))</f>
        <v/>
      </c>
      <c r="BP26" s="55" t="str">
        <f>IF(B26="","",IFERROR(INDEX('Reference data'!AE:AE,MATCH('WPTM (FR.ESP) - Section C '!B26,'Reference data'!AA:AA,0)),"Not correct"))</f>
        <v/>
      </c>
      <c r="BQ26" s="55" t="str">
        <f>IF(BP26="Not Correct",Translations!A$49,"")</f>
        <v/>
      </c>
      <c r="BR26" s="55" t="str">
        <f>IF(BO26="Not Correct",Translations!A$50,"")</f>
        <v/>
      </c>
      <c r="BS26" s="55" t="str">
        <f>IF(D26="","",IFERROR(INDEX('Reference data'!AN:AN,MATCH('WPTM (FR.ESP) - Section C '!D26,'Reference data'!AM:AM,0)),""))</f>
        <v/>
      </c>
      <c r="BT26" s="55" t="str">
        <f>IF(BS26="","",IF(BS26=C26,"",Translations!A$50))</f>
        <v/>
      </c>
      <c r="BU26" s="55" t="str">
        <f t="shared" si="0"/>
        <v/>
      </c>
    </row>
    <row r="27" spans="1:80" ht="43.5" customHeight="1" x14ac:dyDescent="0.25">
      <c r="A27" s="37">
        <v>21</v>
      </c>
      <c r="B27" s="35"/>
      <c r="C27" s="36"/>
      <c r="D27" s="35"/>
      <c r="E27" s="35"/>
      <c r="F27" s="35"/>
      <c r="G27" s="36"/>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86"/>
      <c r="BN27" s="60" t="str">
        <f>IF(BU27="",Translations!A$48,BU27)</f>
        <v>No error</v>
      </c>
      <c r="BO27" s="55" t="str">
        <f>IF(C27="","",IFERROR(INDEX('Reference data'!AK:AK,MATCH('WPTM (FR.ESP) - Section C '!C27,'Reference data'!AG:AG,0)),"Not correct"))</f>
        <v/>
      </c>
      <c r="BP27" s="55" t="str">
        <f>IF(B27="","",IFERROR(INDEX('Reference data'!AE:AE,MATCH('WPTM (FR.ESP) - Section C '!B27,'Reference data'!AA:AA,0)),"Not correct"))</f>
        <v/>
      </c>
      <c r="BQ27" s="55" t="str">
        <f>IF(BP27="Not Correct",Translations!A$49,"")</f>
        <v/>
      </c>
      <c r="BR27" s="55" t="str">
        <f>IF(BO27="Not Correct",Translations!A$50,"")</f>
        <v/>
      </c>
      <c r="BS27" s="55" t="str">
        <f>IF(D27="","",IFERROR(INDEX('Reference data'!AN:AN,MATCH('WPTM (FR.ESP) - Section C '!D27,'Reference data'!AM:AM,0)),""))</f>
        <v/>
      </c>
      <c r="BT27" s="55" t="str">
        <f>IF(BS27="","",IF(BS27=C27,"",Translations!A$50))</f>
        <v/>
      </c>
      <c r="BU27" s="55" t="str">
        <f t="shared" si="0"/>
        <v/>
      </c>
    </row>
    <row r="28" spans="1:80" ht="43.5" customHeight="1" x14ac:dyDescent="0.25">
      <c r="A28" s="37">
        <v>22</v>
      </c>
      <c r="B28" s="33"/>
      <c r="C28" s="34"/>
      <c r="D28" s="33"/>
      <c r="E28" s="33"/>
      <c r="F28" s="33"/>
      <c r="G28" s="34"/>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87"/>
      <c r="BN28" s="61" t="str">
        <f>IF(BU28="",Translations!A$48,BU28)</f>
        <v>No error</v>
      </c>
      <c r="BO28" s="55" t="str">
        <f>IF(C28="","",IFERROR(INDEX('Reference data'!AK:AK,MATCH('WPTM (FR.ESP) - Section C '!C28,'Reference data'!AG:AG,0)),"Not correct"))</f>
        <v/>
      </c>
      <c r="BP28" s="55" t="str">
        <f>IF(B28="","",IFERROR(INDEX('Reference data'!AE:AE,MATCH('WPTM (FR.ESP) - Section C '!B28,'Reference data'!AA:AA,0)),"Not correct"))</f>
        <v/>
      </c>
      <c r="BQ28" s="55" t="str">
        <f>IF(BP28="Not Correct",Translations!A$49,"")</f>
        <v/>
      </c>
      <c r="BR28" s="55" t="str">
        <f>IF(BO28="Not Correct",Translations!A$50,"")</f>
        <v/>
      </c>
      <c r="BS28" s="55" t="str">
        <f>IF(D28="","",IFERROR(INDEX('Reference data'!AN:AN,MATCH('WPTM (FR.ESP) - Section C '!D28,'Reference data'!AM:AM,0)),""))</f>
        <v/>
      </c>
      <c r="BT28" s="55" t="str">
        <f>IF(BS28="","",IF(BS28=C28,"",Translations!A$50))</f>
        <v/>
      </c>
      <c r="BU28" s="55" t="str">
        <f t="shared" si="0"/>
        <v/>
      </c>
    </row>
    <row r="29" spans="1:80" ht="43.5" customHeight="1" x14ac:dyDescent="0.25">
      <c r="A29" s="37">
        <v>23</v>
      </c>
      <c r="B29" s="35"/>
      <c r="C29" s="36"/>
      <c r="D29" s="35"/>
      <c r="E29" s="35"/>
      <c r="F29" s="35"/>
      <c r="G29" s="36"/>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86"/>
      <c r="BN29" s="60" t="str">
        <f>IF(BU29="",Translations!A$48,BU29)</f>
        <v>No error</v>
      </c>
      <c r="BO29" s="55" t="str">
        <f>IF(C29="","",IFERROR(INDEX('Reference data'!AK:AK,MATCH('WPTM (FR.ESP) - Section C '!C29,'Reference data'!AG:AG,0)),"Not correct"))</f>
        <v/>
      </c>
      <c r="BP29" s="55" t="str">
        <f>IF(B29="","",IFERROR(INDEX('Reference data'!AE:AE,MATCH('WPTM (FR.ESP) - Section C '!B29,'Reference data'!AA:AA,0)),"Not correct"))</f>
        <v/>
      </c>
      <c r="BQ29" s="55" t="str">
        <f>IF(BP29="Not Correct",Translations!A$49,"")</f>
        <v/>
      </c>
      <c r="BR29" s="55" t="str">
        <f>IF(BO29="Not Correct",Translations!A$50,"")</f>
        <v/>
      </c>
      <c r="BS29" s="55" t="str">
        <f>IF(D29="","",IFERROR(INDEX('Reference data'!AN:AN,MATCH('WPTM (FR.ESP) - Section C '!D29,'Reference data'!AM:AM,0)),""))</f>
        <v/>
      </c>
      <c r="BT29" s="55" t="str">
        <f>IF(BS29="","",IF(BS29=C29,"",Translations!A$50))</f>
        <v/>
      </c>
      <c r="BU29" s="55" t="str">
        <f t="shared" si="0"/>
        <v/>
      </c>
    </row>
    <row r="30" spans="1:80" ht="43.5" customHeight="1" x14ac:dyDescent="0.25">
      <c r="A30" s="37">
        <v>24</v>
      </c>
      <c r="B30" s="33"/>
      <c r="C30" s="34"/>
      <c r="D30" s="33"/>
      <c r="E30" s="33"/>
      <c r="F30" s="33"/>
      <c r="G30" s="34"/>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87"/>
      <c r="BN30" s="61" t="str">
        <f>IF(BU30="",Translations!A$48,BU30)</f>
        <v>No error</v>
      </c>
      <c r="BO30" s="55" t="str">
        <f>IF(C30="","",IFERROR(INDEX('Reference data'!AK:AK,MATCH('WPTM (FR.ESP) - Section C '!C30,'Reference data'!AG:AG,0)),"Not correct"))</f>
        <v/>
      </c>
      <c r="BP30" s="55" t="str">
        <f>IF(B30="","",IFERROR(INDEX('Reference data'!AE:AE,MATCH('WPTM (FR.ESP) - Section C '!B30,'Reference data'!AA:AA,0)),"Not correct"))</f>
        <v/>
      </c>
      <c r="BQ30" s="55" t="str">
        <f>IF(BP30="Not Correct",Translations!A$49,"")</f>
        <v/>
      </c>
      <c r="BR30" s="55" t="str">
        <f>IF(BO30="Not Correct",Translations!A$50,"")</f>
        <v/>
      </c>
      <c r="BS30" s="55" t="str">
        <f>IF(D30="","",IFERROR(INDEX('Reference data'!AN:AN,MATCH('WPTM (FR.ESP) - Section C '!D30,'Reference data'!AM:AM,0)),""))</f>
        <v/>
      </c>
      <c r="BT30" s="55" t="str">
        <f>IF(BS30="","",IF(BS30=C30,"",Translations!A$50))</f>
        <v/>
      </c>
      <c r="BU30" s="55" t="str">
        <f t="shared" si="0"/>
        <v/>
      </c>
    </row>
    <row r="31" spans="1:80" ht="43.5" customHeight="1" x14ac:dyDescent="0.25">
      <c r="A31" s="37">
        <v>25</v>
      </c>
      <c r="B31" s="35"/>
      <c r="C31" s="36"/>
      <c r="D31" s="35"/>
      <c r="E31" s="35"/>
      <c r="F31" s="35"/>
      <c r="G31" s="36"/>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86"/>
      <c r="BN31" s="60" t="str">
        <f>IF(BU31="",Translations!A$48,BU31)</f>
        <v>No error</v>
      </c>
      <c r="BO31" s="55" t="str">
        <f>IF(C31="","",IFERROR(INDEX('Reference data'!AK:AK,MATCH('WPTM (FR.ESP) - Section C '!C31,'Reference data'!AG:AG,0)),"Not correct"))</f>
        <v/>
      </c>
      <c r="BP31" s="55" t="str">
        <f>IF(B31="","",IFERROR(INDEX('Reference data'!AE:AE,MATCH('WPTM (FR.ESP) - Section C '!B31,'Reference data'!AA:AA,0)),"Not correct"))</f>
        <v/>
      </c>
      <c r="BQ31" s="55" t="str">
        <f>IF(BP31="Not Correct",Translations!A$49,"")</f>
        <v/>
      </c>
      <c r="BR31" s="55" t="str">
        <f>IF(BO31="Not Correct",Translations!A$50,"")</f>
        <v/>
      </c>
      <c r="BS31" s="55" t="str">
        <f>IF(D31="","",IFERROR(INDEX('Reference data'!AN:AN,MATCH('WPTM (FR.ESP) - Section C '!D31,'Reference data'!AM:AM,0)),""))</f>
        <v/>
      </c>
      <c r="BT31" s="55" t="str">
        <f>IF(BS31="","",IF(BS31=C31,"",Translations!A$50))</f>
        <v/>
      </c>
      <c r="BU31" s="55" t="str">
        <f t="shared" si="0"/>
        <v/>
      </c>
    </row>
    <row r="32" spans="1:80" ht="43.5" customHeight="1" x14ac:dyDescent="0.25">
      <c r="A32" s="37">
        <v>26</v>
      </c>
      <c r="B32" s="33"/>
      <c r="C32" s="34"/>
      <c r="D32" s="33"/>
      <c r="E32" s="33"/>
      <c r="F32" s="33"/>
      <c r="G32" s="34"/>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87"/>
      <c r="BN32" s="61" t="str">
        <f>IF(BU32="",Translations!A$48,BU32)</f>
        <v>No error</v>
      </c>
      <c r="BO32" s="55" t="str">
        <f>IF(C32="","",IFERROR(INDEX('Reference data'!AK:AK,MATCH('WPTM (FR.ESP) - Section C '!C32,'Reference data'!AG:AG,0)),"Not correct"))</f>
        <v/>
      </c>
      <c r="BP32" s="55" t="str">
        <f>IF(B32="","",IFERROR(INDEX('Reference data'!AE:AE,MATCH('WPTM (FR.ESP) - Section C '!B32,'Reference data'!AA:AA,0)),"Not correct"))</f>
        <v/>
      </c>
      <c r="BQ32" s="55" t="str">
        <f>IF(BP32="Not Correct",Translations!A$49,"")</f>
        <v/>
      </c>
      <c r="BR32" s="55" t="str">
        <f>IF(BO32="Not Correct",Translations!A$50,"")</f>
        <v/>
      </c>
      <c r="BS32" s="55" t="str">
        <f>IF(D32="","",IFERROR(INDEX('Reference data'!AN:AN,MATCH('WPTM (FR.ESP) - Section C '!D32,'Reference data'!AM:AM,0)),""))</f>
        <v/>
      </c>
      <c r="BT32" s="55" t="str">
        <f>IF(BS32="","",IF(BS32=C32,"",Translations!A$50))</f>
        <v/>
      </c>
      <c r="BU32" s="55" t="str">
        <f t="shared" si="0"/>
        <v/>
      </c>
    </row>
    <row r="33" spans="1:73" ht="43.5" customHeight="1" x14ac:dyDescent="0.25">
      <c r="A33" s="37">
        <v>27</v>
      </c>
      <c r="B33" s="35"/>
      <c r="C33" s="36"/>
      <c r="D33" s="35"/>
      <c r="E33" s="35"/>
      <c r="F33" s="35"/>
      <c r="G33" s="36"/>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86"/>
      <c r="BN33" s="60" t="str">
        <f>IF(BU33="",Translations!A$48,BU33)</f>
        <v>No error</v>
      </c>
      <c r="BO33" s="55" t="str">
        <f>IF(C33="","",IFERROR(INDEX('Reference data'!AK:AK,MATCH('WPTM (FR.ESP) - Section C '!C33,'Reference data'!AG:AG,0)),"Not correct"))</f>
        <v/>
      </c>
      <c r="BP33" s="55" t="str">
        <f>IF(B33="","",IFERROR(INDEX('Reference data'!AE:AE,MATCH('WPTM (FR.ESP) - Section C '!B33,'Reference data'!AA:AA,0)),"Not correct"))</f>
        <v/>
      </c>
      <c r="BQ33" s="55" t="str">
        <f>IF(BP33="Not Correct",Translations!A$49,"")</f>
        <v/>
      </c>
      <c r="BR33" s="55" t="str">
        <f>IF(BO33="Not Correct",Translations!A$50,"")</f>
        <v/>
      </c>
      <c r="BS33" s="55" t="str">
        <f>IF(D33="","",IFERROR(INDEX('Reference data'!AN:AN,MATCH('WPTM (FR.ESP) - Section C '!D33,'Reference data'!AM:AM,0)),""))</f>
        <v/>
      </c>
      <c r="BT33" s="55" t="str">
        <f>IF(BS33="","",IF(BS33=C33,"",Translations!A$50))</f>
        <v/>
      </c>
      <c r="BU33" s="55" t="str">
        <f t="shared" si="0"/>
        <v/>
      </c>
    </row>
    <row r="34" spans="1:73" ht="43.5" customHeight="1" x14ac:dyDescent="0.25">
      <c r="A34" s="37">
        <v>28</v>
      </c>
      <c r="B34" s="33"/>
      <c r="C34" s="34"/>
      <c r="D34" s="33"/>
      <c r="E34" s="33"/>
      <c r="F34" s="33"/>
      <c r="G34" s="34"/>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BK34" s="33"/>
      <c r="BL34" s="33"/>
      <c r="BM34" s="87"/>
      <c r="BN34" s="61" t="str">
        <f>IF(BU34="",Translations!A$48,BU34)</f>
        <v>No error</v>
      </c>
      <c r="BO34" s="55" t="str">
        <f>IF(C34="","",IFERROR(INDEX('Reference data'!AK:AK,MATCH('WPTM (FR.ESP) - Section C '!C34,'Reference data'!AG:AG,0)),"Not correct"))</f>
        <v/>
      </c>
      <c r="BP34" s="55" t="str">
        <f>IF(B34="","",IFERROR(INDEX('Reference data'!AE:AE,MATCH('WPTM (FR.ESP) - Section C '!B34,'Reference data'!AA:AA,0)),"Not correct"))</f>
        <v/>
      </c>
      <c r="BQ34" s="55" t="str">
        <f>IF(BP34="Not Correct",Translations!A$49,"")</f>
        <v/>
      </c>
      <c r="BR34" s="55" t="str">
        <f>IF(BO34="Not Correct",Translations!A$50,"")</f>
        <v/>
      </c>
      <c r="BS34" s="55" t="str">
        <f>IF(D34="","",IFERROR(INDEX('Reference data'!AN:AN,MATCH('WPTM (FR.ESP) - Section C '!D34,'Reference data'!AM:AM,0)),""))</f>
        <v/>
      </c>
      <c r="BT34" s="55" t="str">
        <f>IF(BS34="","",IF(BS34=C34,"",Translations!A$50))</f>
        <v/>
      </c>
      <c r="BU34" s="55" t="str">
        <f t="shared" si="0"/>
        <v/>
      </c>
    </row>
    <row r="35" spans="1:73" ht="43.5" customHeight="1" x14ac:dyDescent="0.25">
      <c r="A35" s="37">
        <v>29</v>
      </c>
      <c r="B35" s="35"/>
      <c r="C35" s="36"/>
      <c r="D35" s="35"/>
      <c r="E35" s="35"/>
      <c r="F35" s="35"/>
      <c r="G35" s="36"/>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86"/>
      <c r="BN35" s="60" t="str">
        <f>IF(BU35="",Translations!A$48,BU35)</f>
        <v>No error</v>
      </c>
      <c r="BO35" s="55" t="str">
        <f>IF(C35="","",IFERROR(INDEX('Reference data'!AK:AK,MATCH('WPTM (FR.ESP) - Section C '!C35,'Reference data'!AG:AG,0)),"Not correct"))</f>
        <v/>
      </c>
      <c r="BP35" s="55" t="str">
        <f>IF(B35="","",IFERROR(INDEX('Reference data'!AE:AE,MATCH('WPTM (FR.ESP) - Section C '!B35,'Reference data'!AA:AA,0)),"Not correct"))</f>
        <v/>
      </c>
      <c r="BQ35" s="55" t="str">
        <f>IF(BP35="Not Correct",Translations!A$49,"")</f>
        <v/>
      </c>
      <c r="BR35" s="55" t="str">
        <f>IF(BO35="Not Correct",Translations!A$50,"")</f>
        <v/>
      </c>
      <c r="BS35" s="55" t="str">
        <f>IF(D35="","",IFERROR(INDEX('Reference data'!AN:AN,MATCH('WPTM (FR.ESP) - Section C '!D35,'Reference data'!AM:AM,0)),""))</f>
        <v/>
      </c>
      <c r="BT35" s="55" t="str">
        <f>IF(BS35="","",IF(BS35=C35,"",Translations!A$50))</f>
        <v/>
      </c>
      <c r="BU35" s="55" t="str">
        <f t="shared" si="0"/>
        <v/>
      </c>
    </row>
    <row r="36" spans="1:73" ht="43.5" customHeight="1" x14ac:dyDescent="0.25">
      <c r="A36" s="37">
        <v>30</v>
      </c>
      <c r="B36" s="33"/>
      <c r="C36" s="34"/>
      <c r="D36" s="33"/>
      <c r="E36" s="33"/>
      <c r="F36" s="33"/>
      <c r="G36" s="34"/>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87"/>
      <c r="BN36" s="61" t="str">
        <f>IF(BU36="",Translations!A$48,BU36)</f>
        <v>No error</v>
      </c>
      <c r="BO36" s="55" t="str">
        <f>IF(C36="","",IFERROR(INDEX('Reference data'!AK:AK,MATCH('WPTM (FR.ESP) - Section C '!C36,'Reference data'!AG:AG,0)),"Not correct"))</f>
        <v/>
      </c>
      <c r="BP36" s="55" t="str">
        <f>IF(B36="","",IFERROR(INDEX('Reference data'!AE:AE,MATCH('WPTM (FR.ESP) - Section C '!B36,'Reference data'!AA:AA,0)),"Not correct"))</f>
        <v/>
      </c>
      <c r="BQ36" s="55" t="str">
        <f>IF(BP36="Not Correct",Translations!A$49,"")</f>
        <v/>
      </c>
      <c r="BR36" s="55" t="str">
        <f>IF(BO36="Not Correct",Translations!A$50,"")</f>
        <v/>
      </c>
      <c r="BS36" s="55" t="str">
        <f>IF(D36="","",IFERROR(INDEX('Reference data'!AN:AN,MATCH('WPTM (FR.ESP) - Section C '!D36,'Reference data'!AM:AM,0)),""))</f>
        <v/>
      </c>
      <c r="BT36" s="55" t="str">
        <f>IF(BS36="","",IF(BS36=C36,"",Translations!A$50))</f>
        <v/>
      </c>
      <c r="BU36" s="55" t="str">
        <f t="shared" si="0"/>
        <v/>
      </c>
    </row>
  </sheetData>
  <sheetProtection algorithmName="SHA-512" hashValue="QPXWI6RH7FYmaOoOLzQhdZnc36DLTdg1f73s9Rm4gILgMmtdKcp9ktKHtQUD8sWRM+msijvBJ60bgX+eF0lIhw==" saltValue="44PWDFs1ONPc/iFoP3hQiQ==" spinCount="100000" sheet="1" objects="1" scenarios="1" formatRows="0"/>
  <mergeCells count="15">
    <mergeCell ref="A1:D2"/>
    <mergeCell ref="AZ5:BC5"/>
    <mergeCell ref="BD5:BG5"/>
    <mergeCell ref="BH5:BI5"/>
    <mergeCell ref="H5:K5"/>
    <mergeCell ref="L5:O5"/>
    <mergeCell ref="P5:S5"/>
    <mergeCell ref="T5:W5"/>
    <mergeCell ref="X5:AA5"/>
    <mergeCell ref="AB5:AE5"/>
    <mergeCell ref="AF5:AI5"/>
    <mergeCell ref="AJ5:AM5"/>
    <mergeCell ref="AN5:AQ5"/>
    <mergeCell ref="AR5:AU5"/>
    <mergeCell ref="AV5:AY5"/>
  </mergeCells>
  <conditionalFormatting sqref="A4">
    <cfRule type="expression" dxfId="1" priority="2">
      <formula>#REF!&gt;0</formula>
    </cfRule>
  </conditionalFormatting>
  <conditionalFormatting sqref="B4">
    <cfRule type="expression" dxfId="0" priority="1">
      <formula>B4&gt;0</formula>
    </cfRule>
  </conditionalFormatting>
  <dataValidations count="2">
    <dataValidation type="list" allowBlank="1" showInputMessage="1" showErrorMessage="1" error="Invalid entry. Select from dropdown list." sqref="B7:B36" xr:uid="{6E54B7FF-398D-447D-9D58-6F9A859F510F}">
      <formula1>Intervention</formula1>
    </dataValidation>
    <dataValidation type="list" allowBlank="1" showInputMessage="1" showErrorMessage="1" error="Invalid entry. Select from dropdown list." sqref="C7:C36" xr:uid="{EF4A9CB3-2978-4D78-80C0-D1BF49853A7F}">
      <formula1>CodingCategory</formula1>
    </dataValidation>
  </dataValidations>
  <pageMargins left="0.7" right="0.7" top="0.75" bottom="0.75" header="0.3" footer="0.3"/>
  <pageSetup paperSize="9" scale="11" orientation="portrait" r:id="rId1"/>
  <colBreaks count="1" manualBreakCount="1">
    <brk id="66"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error="Invalid entry. Select from dropdown list." xr:uid="{B350684D-B1B2-4665-8AA3-580045A80F10}">
          <x14:formula1>
            <xm:f>OFFSET('Reference data'!$BC$2,MATCH('Overview - Section A'!$B$6,'Reference data'!$BC$2:$BC$464,0)-1,1,COUNTIF('Reference data'!$BC$2:$BC$464,'Overview - Section A'!$B$6))</xm:f>
          </x14:formula1>
          <xm:sqref>G7:G36</xm:sqref>
        </x14:dataValidation>
        <x14:dataValidation type="list" allowBlank="1" showInputMessage="1" showErrorMessage="1" xr:uid="{1CF8248A-1AB0-4366-9796-815F69E07E43}">
          <x14:formula1>
            <xm:f>OFFSET('Reference data'!AX$2,MATCH('Overview - Section A'!$B$6,'Reference data'!$AX$2:$AX$416,0)-1,1,COUNTIF('Reference data'!$AX$2:$AX$416,'Overview - Section A'!$B$6))</xm:f>
          </x14:formula1>
          <xm:sqref>F7:F36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FD7AA-09F1-40F7-88AE-CABFDDF6AFC5}">
  <sheetPr codeName="Sheet5"/>
  <dimension ref="A1:BI802"/>
  <sheetViews>
    <sheetView topLeftCell="S1" zoomScale="115" zoomScaleNormal="115" workbookViewId="0">
      <selection activeCell="AC24" sqref="AC24:AC26"/>
    </sheetView>
  </sheetViews>
  <sheetFormatPr defaultColWidth="9.28515625" defaultRowHeight="15" x14ac:dyDescent="0.25"/>
  <cols>
    <col min="3" max="3" width="16.7109375" bestFit="1" customWidth="1"/>
    <col min="4" max="4" width="39.7109375" bestFit="1" customWidth="1"/>
    <col min="5" max="5" width="10" style="32" bestFit="1" customWidth="1"/>
    <col min="6" max="6" width="9.7109375" style="32" bestFit="1" customWidth="1"/>
    <col min="7" max="9" width="9.7109375" style="32" customWidth="1"/>
    <col min="10" max="10" width="16.28515625" customWidth="1"/>
    <col min="11" max="11" width="23.42578125" bestFit="1" customWidth="1"/>
    <col min="12" max="12" width="19.28515625" bestFit="1" customWidth="1"/>
    <col min="13" max="14" width="18.7109375" bestFit="1" customWidth="1"/>
    <col min="15" max="15" width="21.7109375" bestFit="1" customWidth="1"/>
    <col min="17" max="17" width="16.28515625" bestFit="1" customWidth="1"/>
    <col min="19" max="19" width="58.7109375" bestFit="1" customWidth="1"/>
    <col min="21" max="21" width="23.28515625" bestFit="1" customWidth="1"/>
    <col min="23" max="23" width="11" bestFit="1" customWidth="1"/>
    <col min="25" max="25" width="19.5703125" bestFit="1" customWidth="1"/>
    <col min="27" max="27" width="17.7109375" bestFit="1" customWidth="1"/>
    <col min="28" max="28" width="22.5703125" bestFit="1" customWidth="1"/>
    <col min="29" max="30" width="22.28515625" bestFit="1" customWidth="1"/>
    <col min="31" max="31" width="14.5703125" bestFit="1" customWidth="1"/>
    <col min="33" max="33" width="21.28515625" bestFit="1" customWidth="1"/>
    <col min="34" max="34" width="26" bestFit="1" customWidth="1"/>
    <col min="35" max="35" width="25.7109375" bestFit="1" customWidth="1"/>
    <col min="36" max="36" width="25.5703125" bestFit="1" customWidth="1"/>
    <col min="37" max="37" width="18" bestFit="1" customWidth="1"/>
    <col min="39" max="39" width="15.7109375" customWidth="1"/>
    <col min="40" max="40" width="20.5703125" customWidth="1"/>
    <col min="41" max="41" width="17.5703125" customWidth="1"/>
    <col min="42" max="42" width="22.28515625" customWidth="1"/>
    <col min="43" max="43" width="19.5703125" customWidth="1"/>
    <col min="44" max="44" width="15.7109375" customWidth="1"/>
    <col min="46" max="46" width="13.28515625" customWidth="1"/>
    <col min="47" max="48" width="12.42578125" customWidth="1"/>
    <col min="53" max="53" width="39.7109375" bestFit="1" customWidth="1"/>
    <col min="55" max="56" width="12.42578125" customWidth="1"/>
    <col min="59" max="59" width="18.7109375" style="32" customWidth="1"/>
  </cols>
  <sheetData>
    <row r="1" spans="1:61" x14ac:dyDescent="0.25">
      <c r="A1" s="29" t="s">
        <v>78</v>
      </c>
      <c r="C1" s="29" t="s">
        <v>425</v>
      </c>
      <c r="D1" s="29" t="s">
        <v>426</v>
      </c>
      <c r="E1" s="30" t="s">
        <v>427</v>
      </c>
      <c r="F1" s="30" t="s">
        <v>428</v>
      </c>
      <c r="G1" s="32" t="s">
        <v>429</v>
      </c>
      <c r="I1" s="32" t="s">
        <v>430</v>
      </c>
      <c r="J1" s="32" t="s">
        <v>431</v>
      </c>
      <c r="K1" s="29" t="s">
        <v>432</v>
      </c>
      <c r="L1" s="29" t="s">
        <v>433</v>
      </c>
      <c r="M1" s="29" t="s">
        <v>434</v>
      </c>
      <c r="N1" s="29" t="s">
        <v>435</v>
      </c>
      <c r="O1" s="58" t="s">
        <v>436</v>
      </c>
      <c r="Q1" s="31" t="s">
        <v>437</v>
      </c>
      <c r="S1" s="29" t="s">
        <v>438</v>
      </c>
      <c r="U1" s="29" t="s">
        <v>439</v>
      </c>
      <c r="W1" s="29" t="s">
        <v>440</v>
      </c>
      <c r="Y1" s="29" t="s">
        <v>441</v>
      </c>
      <c r="AA1" s="29" t="s">
        <v>442</v>
      </c>
      <c r="AB1" s="29" t="s">
        <v>443</v>
      </c>
      <c r="AC1" s="29" t="s">
        <v>444</v>
      </c>
      <c r="AD1" s="29" t="s">
        <v>445</v>
      </c>
      <c r="AE1" s="58" t="s">
        <v>446</v>
      </c>
      <c r="AG1" s="29" t="s">
        <v>447</v>
      </c>
      <c r="AH1" s="29" t="s">
        <v>448</v>
      </c>
      <c r="AI1" s="29" t="s">
        <v>449</v>
      </c>
      <c r="AJ1" s="29" t="s">
        <v>450</v>
      </c>
      <c r="AK1" s="58" t="s">
        <v>451</v>
      </c>
      <c r="AM1" t="s">
        <v>452</v>
      </c>
      <c r="AN1" t="s">
        <v>453</v>
      </c>
      <c r="AO1" t="s">
        <v>454</v>
      </c>
      <c r="AP1" t="s">
        <v>455</v>
      </c>
      <c r="AQ1" s="63" t="s">
        <v>456</v>
      </c>
      <c r="AR1" s="63" t="s">
        <v>457</v>
      </c>
      <c r="AT1" t="s">
        <v>458</v>
      </c>
      <c r="AU1" t="s">
        <v>459</v>
      </c>
      <c r="AV1" t="s">
        <v>460</v>
      </c>
      <c r="AX1" t="s">
        <v>459</v>
      </c>
      <c r="AY1" t="s">
        <v>461</v>
      </c>
      <c r="BA1" s="29" t="s">
        <v>426</v>
      </c>
      <c r="BC1" t="s">
        <v>460</v>
      </c>
      <c r="BD1" t="s">
        <v>459</v>
      </c>
      <c r="BG1" s="32" t="s">
        <v>462</v>
      </c>
      <c r="BH1" t="s">
        <v>463</v>
      </c>
      <c r="BI1" t="s">
        <v>464</v>
      </c>
    </row>
    <row r="2" spans="1:61" x14ac:dyDescent="0.25">
      <c r="A2" s="29" t="str">
        <f>IF('Overview - Section A'!B5="English","1",IF('Overview - Section A'!B5="French","2",IF('Overview - Section A'!B5="Spanish","3")))</f>
        <v>1</v>
      </c>
      <c r="C2" s="29" t="s">
        <v>465</v>
      </c>
      <c r="D2" s="29" t="s">
        <v>466</v>
      </c>
      <c r="E2" s="30">
        <v>44470</v>
      </c>
      <c r="F2" s="30">
        <v>45291</v>
      </c>
      <c r="G2" s="32" t="s">
        <v>467</v>
      </c>
      <c r="I2" s="32" t="s">
        <v>468</v>
      </c>
      <c r="J2" t="str">
        <f>INDEX(AA:AA,MATCH(I2,AB:AB,0))</f>
        <v>Surveillance systems</v>
      </c>
      <c r="K2" s="29" t="str">
        <f>IF(A$2="1",L2,IF(A$2="2",M2,IF(A$2="3",N2)))</f>
        <v>M&amp;E-4.1 Percentage of service delivery reports from community health units integrated/interoperable with the national HMIS</v>
      </c>
      <c r="L2" s="29" t="s">
        <v>469</v>
      </c>
      <c r="M2" s="29" t="s">
        <v>470</v>
      </c>
      <c r="N2" s="29" t="s">
        <v>471</v>
      </c>
      <c r="O2" s="29" t="s">
        <v>472</v>
      </c>
      <c r="Q2" s="31">
        <v>2014</v>
      </c>
      <c r="S2" s="29" t="s">
        <v>473</v>
      </c>
      <c r="U2" s="29" t="s">
        <v>474</v>
      </c>
      <c r="W2" s="29" t="s">
        <v>475</v>
      </c>
      <c r="Y2" s="29" t="str">
        <f ca="1">IF(ISNUMBER(DATEVALUE(TEXT(TODAY(),"a-mmm-jj"))),"j-mmm-aa","[$-en-GB]d-mmm-yy")</f>
        <v>[$-en-GB]d-mmm-yy</v>
      </c>
      <c r="AA2" s="29" t="str">
        <f>IF(A$2="1",AB2,IF(A$2="2",AC2,IF(A$2="3",AD2)))</f>
        <v>COVID-19 CSS: Community-based organizations institutional capacity building</v>
      </c>
      <c r="AB2" s="29" t="s">
        <v>476</v>
      </c>
      <c r="AC2" s="29" t="s">
        <v>477</v>
      </c>
      <c r="AD2" s="29" t="s">
        <v>478</v>
      </c>
      <c r="AE2" s="29" t="s">
        <v>479</v>
      </c>
      <c r="AG2" s="29" t="str">
        <f>IF(A$2="1",AH2,IF(A$2="2",AI2,IF(A$2="3",AJ2)))</f>
        <v>Recruitment and Hiring</v>
      </c>
      <c r="AH2" s="29" t="s">
        <v>480</v>
      </c>
      <c r="AI2" s="29" t="s">
        <v>481</v>
      </c>
      <c r="AJ2" s="29" t="s">
        <v>482</v>
      </c>
      <c r="AK2" s="29" t="s">
        <v>472</v>
      </c>
      <c r="AM2" t="str">
        <f>IF(A$2="1",AP2,IF(A$2="2",AQ2,IF(A$2="3",AR2)))</f>
        <v>Number of CHW hired from GF investments</v>
      </c>
      <c r="AN2" t="str">
        <f>INDEX(AG:AG,MATCH(AO2,AH:AH,0))</f>
        <v>Recruitment and Hiring</v>
      </c>
      <c r="AO2" t="s">
        <v>480</v>
      </c>
      <c r="AP2" t="s">
        <v>483</v>
      </c>
      <c r="AQ2" t="s">
        <v>484</v>
      </c>
      <c r="AR2" t="s">
        <v>485</v>
      </c>
      <c r="AT2" t="s">
        <v>465</v>
      </c>
      <c r="AU2" t="s">
        <v>466</v>
      </c>
      <c r="AV2" t="str">
        <f>INDEX(D:D,MATCH(AT2,C:C,0))</f>
        <v>Afghanistan</v>
      </c>
      <c r="AX2" t="s">
        <v>466</v>
      </c>
      <c r="AY2" t="s">
        <v>486</v>
      </c>
      <c r="BA2" s="29" t="s">
        <v>466</v>
      </c>
      <c r="BC2" t="s">
        <v>466</v>
      </c>
      <c r="BD2" t="s">
        <v>466</v>
      </c>
      <c r="BF2" t="str">
        <f>IF(A$2="1",BG2,IF(A$2="2",BH2,IF(A$2="3",BI2)))</f>
        <v>Surveillance Systems</v>
      </c>
      <c r="BG2" s="32" t="s">
        <v>468</v>
      </c>
      <c r="BH2" t="s">
        <v>487</v>
      </c>
      <c r="BI2" t="s">
        <v>488</v>
      </c>
    </row>
    <row r="3" spans="1:61" x14ac:dyDescent="0.25">
      <c r="C3" s="29" t="s">
        <v>489</v>
      </c>
      <c r="D3" s="29" t="s">
        <v>490</v>
      </c>
      <c r="E3" s="30">
        <v>43831</v>
      </c>
      <c r="F3" s="30">
        <v>45657</v>
      </c>
      <c r="G3" s="32" t="s">
        <v>491</v>
      </c>
      <c r="I3" s="32" t="s">
        <v>468</v>
      </c>
      <c r="J3" t="str">
        <f t="shared" ref="J3:J23" si="0">INDEX(AA:AA,MATCH(I3,AB:AB,0))</f>
        <v>Surveillance systems</v>
      </c>
      <c r="K3" s="29" t="str">
        <f t="shared" ref="K3:K23" si="1">IF(A$2="1",L3,IF(A$2="2",M3,IF(A$2="3",N3)))</f>
        <v>M&amp;E-5.1 Percentage of reporting units which digitally enter and submit data at the reporting unit level using the electronic information system</v>
      </c>
      <c r="L3" s="29" t="s">
        <v>492</v>
      </c>
      <c r="M3" s="29" t="s">
        <v>493</v>
      </c>
      <c r="N3" s="29" t="s">
        <v>494</v>
      </c>
      <c r="O3" s="29" t="s">
        <v>495</v>
      </c>
      <c r="Q3" s="31">
        <v>2015</v>
      </c>
      <c r="S3" s="29" t="s">
        <v>496</v>
      </c>
      <c r="U3" s="29" t="s">
        <v>497</v>
      </c>
      <c r="AA3" s="29" t="str">
        <f t="shared" ref="AA3:AA22" si="2">IF(A$2="1",AB3,IF(A$2="2",AC3,IF(A$2="3",AD3)))</f>
        <v>Gender-based violence prevention and post violence care (COVID-19)</v>
      </c>
      <c r="AB3" s="29" t="s">
        <v>498</v>
      </c>
      <c r="AC3" s="29" t="s">
        <v>499</v>
      </c>
      <c r="AD3" s="29" t="s">
        <v>500</v>
      </c>
      <c r="AE3" s="29" t="s">
        <v>501</v>
      </c>
      <c r="AG3" s="29" t="str">
        <f t="shared" ref="AG3:AG10" si="3">IF(A$2="1",AH3,IF(A$2="2",AI3,IF(A$2="3",AJ3)))</f>
        <v>Systems Development</v>
      </c>
      <c r="AH3" s="29" t="s">
        <v>502</v>
      </c>
      <c r="AI3" s="29" t="s">
        <v>503</v>
      </c>
      <c r="AJ3" s="29" t="s">
        <v>504</v>
      </c>
      <c r="AK3" s="29" t="s">
        <v>495</v>
      </c>
      <c r="AM3" t="str">
        <f t="shared" ref="AM3:AM64" si="4">IF(A$2="1",AP3,IF(A$2="2",AQ3,IF(A$2="3",AR3)))</f>
        <v>Number of technical staff hired from GF investments</v>
      </c>
      <c r="AN3" t="str">
        <f t="shared" ref="AN3:AN64" si="5">INDEX(AG:AG,MATCH(AO3,AH:AH,0))</f>
        <v>Recruitment and Hiring</v>
      </c>
      <c r="AO3" t="s">
        <v>480</v>
      </c>
      <c r="AP3" t="s">
        <v>505</v>
      </c>
      <c r="AQ3" t="s">
        <v>506</v>
      </c>
      <c r="AR3" t="s">
        <v>507</v>
      </c>
      <c r="AT3" t="s">
        <v>508</v>
      </c>
      <c r="AU3" t="s">
        <v>509</v>
      </c>
      <c r="AV3" t="str">
        <f t="shared" ref="AV3:AV66" si="6">INDEX(D:D,MATCH(AT3,C:C,0))</f>
        <v>Angola</v>
      </c>
      <c r="AX3" t="s">
        <v>466</v>
      </c>
      <c r="AY3" t="s">
        <v>510</v>
      </c>
      <c r="BA3" s="29" t="s">
        <v>490</v>
      </c>
      <c r="BC3" t="s">
        <v>509</v>
      </c>
      <c r="BD3" t="s">
        <v>509</v>
      </c>
      <c r="BF3" t="str">
        <f t="shared" ref="BF3:BF9" si="7">IF(A$2="1",BG3,IF(A$2="2",BH3,IF(A$2="3",BI3)))</f>
        <v>Laboratory systems</v>
      </c>
      <c r="BG3" s="32" t="s">
        <v>511</v>
      </c>
      <c r="BH3" t="s">
        <v>512</v>
      </c>
      <c r="BI3" t="s">
        <v>513</v>
      </c>
    </row>
    <row r="4" spans="1:61" x14ac:dyDescent="0.25">
      <c r="C4" s="29" t="s">
        <v>508</v>
      </c>
      <c r="D4" s="29" t="s">
        <v>509</v>
      </c>
      <c r="E4" s="30">
        <v>44378</v>
      </c>
      <c r="F4" s="30">
        <v>45473</v>
      </c>
      <c r="G4" s="32" t="s">
        <v>514</v>
      </c>
      <c r="I4" s="32" t="s">
        <v>468</v>
      </c>
      <c r="J4" t="str">
        <f t="shared" si="0"/>
        <v>Surveillance systems</v>
      </c>
      <c r="K4" s="29" t="str">
        <f t="shared" si="1"/>
        <v>RSSH/PP M&amp;E-9 Percentage of districts reporting events (per national guidelines)</v>
      </c>
      <c r="L4" s="29" t="s">
        <v>515</v>
      </c>
      <c r="M4" s="29" t="s">
        <v>516</v>
      </c>
      <c r="N4" s="29" t="s">
        <v>517</v>
      </c>
      <c r="O4" s="29" t="s">
        <v>518</v>
      </c>
      <c r="Q4" s="31">
        <v>2016</v>
      </c>
      <c r="S4" s="29" t="s">
        <v>519</v>
      </c>
      <c r="U4" s="29" t="s">
        <v>520</v>
      </c>
      <c r="AA4" s="29" t="str">
        <f t="shared" si="2"/>
        <v>COVID-19 CSS: Community-led monitoring</v>
      </c>
      <c r="AB4" s="29" t="s">
        <v>521</v>
      </c>
      <c r="AC4" s="29" t="s">
        <v>522</v>
      </c>
      <c r="AD4" s="29" t="s">
        <v>523</v>
      </c>
      <c r="AE4" s="29" t="s">
        <v>524</v>
      </c>
      <c r="AG4" s="29" t="str">
        <f t="shared" si="3"/>
        <v>Strategy and planning</v>
      </c>
      <c r="AH4" s="29" t="s">
        <v>525</v>
      </c>
      <c r="AI4" s="29" t="s">
        <v>526</v>
      </c>
      <c r="AJ4" s="29" t="s">
        <v>527</v>
      </c>
      <c r="AK4" s="29" t="s">
        <v>518</v>
      </c>
      <c r="AM4" t="str">
        <f t="shared" si="4"/>
        <v>Routine event based surveillance reports developed and disseminated</v>
      </c>
      <c r="AN4" t="str">
        <f t="shared" si="5"/>
        <v>Systems Development</v>
      </c>
      <c r="AO4" t="s">
        <v>502</v>
      </c>
      <c r="AP4" t="s">
        <v>528</v>
      </c>
      <c r="AQ4" t="s">
        <v>529</v>
      </c>
      <c r="AR4" t="s">
        <v>530</v>
      </c>
      <c r="AT4" t="s">
        <v>489</v>
      </c>
      <c r="AU4" t="s">
        <v>490</v>
      </c>
      <c r="AV4" t="str">
        <f t="shared" si="6"/>
        <v>Albania</v>
      </c>
      <c r="AX4" t="s">
        <v>490</v>
      </c>
      <c r="AY4" t="s">
        <v>531</v>
      </c>
      <c r="BA4" s="29" t="s">
        <v>509</v>
      </c>
      <c r="BC4" t="s">
        <v>490</v>
      </c>
      <c r="BD4" t="s">
        <v>490</v>
      </c>
      <c r="BF4" t="str">
        <f t="shared" si="7"/>
        <v>COVID-19 CSS: Community-based organizations institutional capacity building</v>
      </c>
      <c r="BG4" s="32" t="s">
        <v>476</v>
      </c>
      <c r="BH4" t="s">
        <v>477</v>
      </c>
      <c r="BI4" t="s">
        <v>478</v>
      </c>
    </row>
    <row r="5" spans="1:61" x14ac:dyDescent="0.25">
      <c r="C5" s="29" t="s">
        <v>532</v>
      </c>
      <c r="D5" s="29" t="s">
        <v>533</v>
      </c>
      <c r="E5" s="30">
        <v>44470</v>
      </c>
      <c r="F5" s="30">
        <v>45657</v>
      </c>
      <c r="G5" s="32" t="s">
        <v>534</v>
      </c>
      <c r="I5" s="32" t="s">
        <v>511</v>
      </c>
      <c r="J5" t="str">
        <f t="shared" si="0"/>
        <v>Laboratory systems</v>
      </c>
      <c r="K5" s="29" t="str">
        <f t="shared" si="1"/>
        <v>RSSH/PP LAB-2 Percentage of molecular diagnostic analyzers achieving at least 85% functionality (ability to test samples) during the reporting period</v>
      </c>
      <c r="L5" s="29" t="s">
        <v>535</v>
      </c>
      <c r="M5" s="29" t="s">
        <v>536</v>
      </c>
      <c r="N5" s="29" t="s">
        <v>537</v>
      </c>
      <c r="O5" s="29" t="s">
        <v>538</v>
      </c>
      <c r="Q5" s="31">
        <v>2017</v>
      </c>
      <c r="AA5" s="29" t="str">
        <f t="shared" si="2"/>
        <v>Country-level coordination and planning</v>
      </c>
      <c r="AB5" s="29" t="s">
        <v>539</v>
      </c>
      <c r="AC5" s="29" t="s">
        <v>540</v>
      </c>
      <c r="AD5" s="29" t="s">
        <v>541</v>
      </c>
      <c r="AE5" s="29" t="s">
        <v>542</v>
      </c>
      <c r="AG5" s="29" t="str">
        <f t="shared" si="3"/>
        <v>Evaluations, assessments</v>
      </c>
      <c r="AH5" s="29" t="s">
        <v>543</v>
      </c>
      <c r="AI5" s="29" t="s">
        <v>544</v>
      </c>
      <c r="AJ5" s="29" t="s">
        <v>545</v>
      </c>
      <c r="AK5" s="29" t="s">
        <v>538</v>
      </c>
      <c r="AM5" t="str">
        <f t="shared" si="4"/>
        <v>National eHealth or Digital Health Strategy and costed implementation plan developed</v>
      </c>
      <c r="AN5" t="str">
        <f t="shared" si="5"/>
        <v>Strategy and planning</v>
      </c>
      <c r="AO5" t="s">
        <v>525</v>
      </c>
      <c r="AP5" t="s">
        <v>546</v>
      </c>
      <c r="AQ5" t="s">
        <v>547</v>
      </c>
      <c r="AR5" t="s">
        <v>548</v>
      </c>
      <c r="AT5" t="s">
        <v>532</v>
      </c>
      <c r="AU5" t="s">
        <v>533</v>
      </c>
      <c r="AV5" t="str">
        <f t="shared" si="6"/>
        <v>Armenia</v>
      </c>
      <c r="AX5" t="s">
        <v>549</v>
      </c>
      <c r="AY5" t="s">
        <v>550</v>
      </c>
      <c r="BA5" s="29" t="s">
        <v>533</v>
      </c>
      <c r="BC5" t="s">
        <v>533</v>
      </c>
      <c r="BD5" t="s">
        <v>533</v>
      </c>
      <c r="BF5" t="str">
        <f t="shared" si="7"/>
        <v>Infection prevention and control and protection of the health workforce</v>
      </c>
      <c r="BG5" s="32" t="s">
        <v>551</v>
      </c>
      <c r="BH5" t="s">
        <v>552</v>
      </c>
      <c r="BI5" t="s">
        <v>553</v>
      </c>
    </row>
    <row r="6" spans="1:61" x14ac:dyDescent="0.25">
      <c r="C6" s="29" t="s">
        <v>554</v>
      </c>
      <c r="D6" s="29" t="s">
        <v>555</v>
      </c>
      <c r="E6" s="30">
        <v>44197</v>
      </c>
      <c r="F6" s="30">
        <v>45473</v>
      </c>
      <c r="G6" s="32" t="s">
        <v>556</v>
      </c>
      <c r="I6" s="32" t="s">
        <v>511</v>
      </c>
      <c r="J6" t="str">
        <f t="shared" si="0"/>
        <v>Laboratory systems</v>
      </c>
      <c r="K6" s="29" t="str">
        <f t="shared" si="1"/>
        <v>RSSH/PP LAB-4 Percentage of laboratories that have electronic test ordering and results return capability via a remote test order module of the LIMS</v>
      </c>
      <c r="L6" s="29" t="s">
        <v>557</v>
      </c>
      <c r="M6" s="29" t="s">
        <v>558</v>
      </c>
      <c r="N6" s="29" t="s">
        <v>559</v>
      </c>
      <c r="O6" s="29" t="s">
        <v>560</v>
      </c>
      <c r="Q6" s="31">
        <v>2018</v>
      </c>
      <c r="AA6" s="29" t="str">
        <f t="shared" si="2"/>
        <v>COVID-19 CSS: Community-led advocacy and research</v>
      </c>
      <c r="AB6" s="29" t="s">
        <v>561</v>
      </c>
      <c r="AC6" s="29" t="s">
        <v>562</v>
      </c>
      <c r="AD6" s="29" t="s">
        <v>563</v>
      </c>
      <c r="AE6" s="29" t="s">
        <v>564</v>
      </c>
      <c r="AG6" s="29" t="str">
        <f t="shared" si="3"/>
        <v>Meetings/ Consultation</v>
      </c>
      <c r="AH6" t="s">
        <v>565</v>
      </c>
      <c r="AI6" t="s">
        <v>566</v>
      </c>
      <c r="AJ6" t="s">
        <v>567</v>
      </c>
      <c r="AK6" s="56" t="s">
        <v>560</v>
      </c>
      <c r="AM6" t="str">
        <f t="shared" si="4"/>
        <v xml:space="preserve">Program reviews/evaluations/surveys/studies conducted </v>
      </c>
      <c r="AN6" t="str">
        <f t="shared" si="5"/>
        <v>Evaluations, assessments</v>
      </c>
      <c r="AO6" t="s">
        <v>543</v>
      </c>
      <c r="AP6" t="s">
        <v>568</v>
      </c>
      <c r="AQ6" t="s">
        <v>569</v>
      </c>
      <c r="AR6" t="s">
        <v>570</v>
      </c>
      <c r="AT6" t="s">
        <v>554</v>
      </c>
      <c r="AU6" t="s">
        <v>555</v>
      </c>
      <c r="AV6" t="str">
        <f t="shared" si="6"/>
        <v>Azerbaijan</v>
      </c>
      <c r="AX6" t="s">
        <v>509</v>
      </c>
      <c r="AY6" t="s">
        <v>571</v>
      </c>
      <c r="BA6" s="29" t="s">
        <v>555</v>
      </c>
      <c r="BC6" t="s">
        <v>555</v>
      </c>
      <c r="BD6" t="s">
        <v>555</v>
      </c>
      <c r="BF6" t="str">
        <f t="shared" si="7"/>
        <v>Case management, clinical operations and therapeutics</v>
      </c>
      <c r="BG6" s="32" t="s">
        <v>572</v>
      </c>
      <c r="BH6" t="s">
        <v>573</v>
      </c>
      <c r="BI6" t="s">
        <v>574</v>
      </c>
    </row>
    <row r="7" spans="1:61" x14ac:dyDescent="0.25">
      <c r="C7" s="29" t="s">
        <v>575</v>
      </c>
      <c r="D7" s="29" t="s">
        <v>576</v>
      </c>
      <c r="E7" s="30">
        <v>44197</v>
      </c>
      <c r="F7" s="30">
        <v>45291</v>
      </c>
      <c r="G7" s="32" t="s">
        <v>577</v>
      </c>
      <c r="I7" s="32" t="s">
        <v>511</v>
      </c>
      <c r="J7" t="str">
        <f t="shared" si="0"/>
        <v>Laboratory systems</v>
      </c>
      <c r="K7" s="29" t="str">
        <f t="shared" si="1"/>
        <v>RSSH/PP LAB-6 Percentage of instruments covered by a service contract during the reporting period</v>
      </c>
      <c r="L7" s="29" t="s">
        <v>578</v>
      </c>
      <c r="M7" s="29" t="s">
        <v>579</v>
      </c>
      <c r="N7" s="29" t="s">
        <v>580</v>
      </c>
      <c r="O7" s="29" t="s">
        <v>581</v>
      </c>
      <c r="Q7" s="31">
        <v>2019</v>
      </c>
      <c r="AA7" s="29" t="str">
        <f t="shared" si="2"/>
        <v>Risk communication</v>
      </c>
      <c r="AB7" s="29" t="s">
        <v>582</v>
      </c>
      <c r="AC7" s="29" t="s">
        <v>583</v>
      </c>
      <c r="AD7" s="29" t="s">
        <v>584</v>
      </c>
      <c r="AE7" s="29" t="s">
        <v>585</v>
      </c>
      <c r="AG7" s="29" t="str">
        <f t="shared" si="3"/>
        <v>Training</v>
      </c>
      <c r="AH7" t="s">
        <v>586</v>
      </c>
      <c r="AI7" t="s">
        <v>587</v>
      </c>
      <c r="AJ7" t="s">
        <v>588</v>
      </c>
      <c r="AK7" s="56" t="s">
        <v>581</v>
      </c>
      <c r="AM7" t="str">
        <f t="shared" si="4"/>
        <v>National Health Information Systems Strategy and costed implementation plan developed</v>
      </c>
      <c r="AN7" t="str">
        <f t="shared" si="5"/>
        <v>Strategy and planning</v>
      </c>
      <c r="AO7" t="s">
        <v>525</v>
      </c>
      <c r="AP7" t="s">
        <v>589</v>
      </c>
      <c r="AQ7" t="s">
        <v>590</v>
      </c>
      <c r="AR7" t="s">
        <v>591</v>
      </c>
      <c r="AT7" t="s">
        <v>592</v>
      </c>
      <c r="AU7" t="s">
        <v>593</v>
      </c>
      <c r="AV7" t="str">
        <f t="shared" si="6"/>
        <v>Burundi</v>
      </c>
      <c r="AX7" t="s">
        <v>509</v>
      </c>
      <c r="AY7" t="s">
        <v>510</v>
      </c>
      <c r="BA7" s="29" t="s">
        <v>576</v>
      </c>
      <c r="BC7" t="s">
        <v>593</v>
      </c>
      <c r="BD7" t="s">
        <v>593</v>
      </c>
      <c r="BF7" t="str">
        <f t="shared" si="7"/>
        <v>Health products and waste management systems</v>
      </c>
      <c r="BG7" s="32" t="s">
        <v>594</v>
      </c>
      <c r="BH7" t="s">
        <v>595</v>
      </c>
      <c r="BI7" t="s">
        <v>596</v>
      </c>
    </row>
    <row r="8" spans="1:61" x14ac:dyDescent="0.25">
      <c r="C8" s="29" t="s">
        <v>597</v>
      </c>
      <c r="D8" s="29" t="s">
        <v>576</v>
      </c>
      <c r="E8" s="30">
        <v>44197</v>
      </c>
      <c r="F8" s="30">
        <v>45291</v>
      </c>
      <c r="G8" s="32" t="s">
        <v>598</v>
      </c>
      <c r="I8" s="32" t="s">
        <v>511</v>
      </c>
      <c r="J8" t="str">
        <f t="shared" si="0"/>
        <v>Laboratory systems</v>
      </c>
      <c r="K8" s="29" t="str">
        <f t="shared" si="1"/>
        <v>RSSH/PP LAB-7 Number of health facilities which provide SARS-CoV-2 testing services (+ specify technology)</v>
      </c>
      <c r="L8" s="29" t="s">
        <v>599</v>
      </c>
      <c r="M8" s="29" t="s">
        <v>600</v>
      </c>
      <c r="N8" s="29" t="s">
        <v>601</v>
      </c>
      <c r="O8" s="29" t="s">
        <v>602</v>
      </c>
      <c r="Q8" s="31">
        <v>2020</v>
      </c>
      <c r="AA8" s="29" t="str">
        <f t="shared" si="2"/>
        <v>Surveillance: Epidemiological investigation and contact tracing</v>
      </c>
      <c r="AB8" s="29" t="s">
        <v>603</v>
      </c>
      <c r="AC8" s="29" t="s">
        <v>604</v>
      </c>
      <c r="AD8" s="29" t="s">
        <v>605</v>
      </c>
      <c r="AE8" s="29" t="s">
        <v>606</v>
      </c>
      <c r="AG8" s="29" t="str">
        <f t="shared" si="3"/>
        <v>Policy/ Guidelines</v>
      </c>
      <c r="AH8" t="s">
        <v>607</v>
      </c>
      <c r="AI8" t="s">
        <v>608</v>
      </c>
      <c r="AJ8" t="s">
        <v>609</v>
      </c>
      <c r="AK8" s="56" t="s">
        <v>602</v>
      </c>
      <c r="AM8" t="str">
        <f t="shared" si="4"/>
        <v>Proportion of district quarterly or semi-annual review meetings conducted during the reporting period</v>
      </c>
      <c r="AN8" t="str">
        <f t="shared" si="5"/>
        <v>Meetings/ Consultation</v>
      </c>
      <c r="AO8" t="s">
        <v>565</v>
      </c>
      <c r="AP8" t="s">
        <v>610</v>
      </c>
      <c r="AQ8" t="s">
        <v>611</v>
      </c>
      <c r="AR8" t="s">
        <v>612</v>
      </c>
      <c r="AT8" t="s">
        <v>613</v>
      </c>
      <c r="AU8" t="s">
        <v>593</v>
      </c>
      <c r="AV8" t="str">
        <f t="shared" si="6"/>
        <v>Burundi</v>
      </c>
      <c r="AX8" t="s">
        <v>509</v>
      </c>
      <c r="AY8" t="s">
        <v>614</v>
      </c>
      <c r="BA8" s="29" t="s">
        <v>615</v>
      </c>
      <c r="BC8" t="s">
        <v>616</v>
      </c>
      <c r="BD8" t="s">
        <v>616</v>
      </c>
      <c r="BF8" t="str">
        <f t="shared" si="7"/>
        <v>Risk communication</v>
      </c>
      <c r="BG8" s="32" t="s">
        <v>582</v>
      </c>
      <c r="BH8" t="s">
        <v>583</v>
      </c>
      <c r="BI8" t="s">
        <v>584</v>
      </c>
    </row>
    <row r="9" spans="1:61" x14ac:dyDescent="0.25">
      <c r="C9" s="29" t="s">
        <v>617</v>
      </c>
      <c r="D9" s="29" t="s">
        <v>576</v>
      </c>
      <c r="E9" s="30">
        <v>44287</v>
      </c>
      <c r="F9" s="30">
        <v>45291</v>
      </c>
      <c r="G9" s="32" t="s">
        <v>618</v>
      </c>
      <c r="I9" s="32" t="s">
        <v>511</v>
      </c>
      <c r="J9" t="str">
        <f t="shared" si="0"/>
        <v>Laboratory systems</v>
      </c>
      <c r="K9" s="29" t="str">
        <f t="shared" si="1"/>
        <v>RSSH/PP M&amp;E-5 Percentage of labs which are able to return patient lab results electronically to the patient-level programmatic data system</v>
      </c>
      <c r="L9" s="29" t="s">
        <v>619</v>
      </c>
      <c r="M9" s="29" t="s">
        <v>620</v>
      </c>
      <c r="N9" s="29" t="s">
        <v>621</v>
      </c>
      <c r="O9" s="29" t="s">
        <v>622</v>
      </c>
      <c r="Q9" s="31">
        <v>2021</v>
      </c>
      <c r="AA9" s="29" t="str">
        <f t="shared" si="2"/>
        <v>Surveillance systems</v>
      </c>
      <c r="AB9" s="29" t="s">
        <v>623</v>
      </c>
      <c r="AC9" s="29" t="s">
        <v>487</v>
      </c>
      <c r="AD9" s="29" t="s">
        <v>488</v>
      </c>
      <c r="AE9" s="29" t="s">
        <v>624</v>
      </c>
      <c r="AG9" s="29" t="str">
        <f t="shared" si="3"/>
        <v>Renovations</v>
      </c>
      <c r="AH9" t="s">
        <v>625</v>
      </c>
      <c r="AI9" t="s">
        <v>626</v>
      </c>
      <c r="AJ9" t="s">
        <v>627</v>
      </c>
      <c r="AK9" s="56" t="s">
        <v>622</v>
      </c>
      <c r="AM9" t="str">
        <f t="shared" si="4"/>
        <v>Development and dissemination of standard operating procedures (SOPs) for data use at national and sub-national levels</v>
      </c>
      <c r="AN9" t="str">
        <f t="shared" si="5"/>
        <v>Systems Development</v>
      </c>
      <c r="AO9" t="s">
        <v>502</v>
      </c>
      <c r="AP9" t="s">
        <v>628</v>
      </c>
      <c r="AQ9" t="s">
        <v>629</v>
      </c>
      <c r="AR9" t="s">
        <v>630</v>
      </c>
      <c r="AT9" t="s">
        <v>631</v>
      </c>
      <c r="AU9" t="s">
        <v>593</v>
      </c>
      <c r="AV9" t="str">
        <f t="shared" si="6"/>
        <v>Burundi</v>
      </c>
      <c r="AX9" t="s">
        <v>533</v>
      </c>
      <c r="AY9" t="s">
        <v>632</v>
      </c>
      <c r="BA9" s="29" t="s">
        <v>633</v>
      </c>
      <c r="BC9" t="s">
        <v>634</v>
      </c>
      <c r="BD9" t="s">
        <v>634</v>
      </c>
      <c r="BF9" t="str">
        <f t="shared" si="7"/>
        <v>Mitigation for Malaria programs</v>
      </c>
      <c r="BG9" s="32" t="s">
        <v>635</v>
      </c>
      <c r="BH9" t="s">
        <v>636</v>
      </c>
      <c r="BI9" t="s">
        <v>637</v>
      </c>
    </row>
    <row r="10" spans="1:61" x14ac:dyDescent="0.25">
      <c r="C10" s="29" t="s">
        <v>638</v>
      </c>
      <c r="D10" s="29" t="s">
        <v>576</v>
      </c>
      <c r="E10" s="30">
        <v>44287</v>
      </c>
      <c r="F10" s="30">
        <v>45291</v>
      </c>
      <c r="G10" s="32" t="s">
        <v>639</v>
      </c>
      <c r="I10" s="32" t="s">
        <v>476</v>
      </c>
      <c r="J10" t="str">
        <f t="shared" si="0"/>
        <v>COVID-19 CSS: Community-based organizations institutional capacity building</v>
      </c>
      <c r="K10" s="29" t="str">
        <f t="shared" si="1"/>
        <v>CSS-2 Number of community organizations that received a predefined package of training</v>
      </c>
      <c r="L10" s="29" t="s">
        <v>640</v>
      </c>
      <c r="M10" s="29" t="s">
        <v>641</v>
      </c>
      <c r="N10" s="29" t="s">
        <v>642</v>
      </c>
      <c r="O10" s="29" t="s">
        <v>643</v>
      </c>
      <c r="Q10" s="31">
        <v>2022</v>
      </c>
      <c r="AA10" s="29" t="str">
        <f t="shared" si="2"/>
        <v>COVID Diagnostics and testing</v>
      </c>
      <c r="AB10" s="29" t="s">
        <v>644</v>
      </c>
      <c r="AC10" s="29" t="s">
        <v>645</v>
      </c>
      <c r="AD10" s="29" t="s">
        <v>646</v>
      </c>
      <c r="AE10" s="29" t="s">
        <v>647</v>
      </c>
      <c r="AG10" s="29" t="str">
        <f t="shared" si="3"/>
        <v>Technical assistance/ support</v>
      </c>
      <c r="AH10" t="s">
        <v>648</v>
      </c>
      <c r="AI10" t="s">
        <v>649</v>
      </c>
      <c r="AJ10" t="s">
        <v>650</v>
      </c>
      <c r="AK10" s="56" t="s">
        <v>643</v>
      </c>
      <c r="AM10" t="str">
        <f t="shared" si="4"/>
        <v>Number of people trained</v>
      </c>
      <c r="AN10" t="str">
        <f t="shared" si="5"/>
        <v>Training</v>
      </c>
      <c r="AO10" t="s">
        <v>586</v>
      </c>
      <c r="AP10" t="s">
        <v>651</v>
      </c>
      <c r="AQ10" t="s">
        <v>652</v>
      </c>
      <c r="AR10" t="s">
        <v>653</v>
      </c>
      <c r="AT10" t="s">
        <v>654</v>
      </c>
      <c r="AU10" t="s">
        <v>616</v>
      </c>
      <c r="AV10" t="str">
        <f t="shared" si="6"/>
        <v>Benin</v>
      </c>
      <c r="AX10" t="s">
        <v>533</v>
      </c>
      <c r="AY10" t="s">
        <v>655</v>
      </c>
      <c r="BA10" s="29" t="s">
        <v>616</v>
      </c>
      <c r="BC10" t="s">
        <v>576</v>
      </c>
      <c r="BD10" t="s">
        <v>576</v>
      </c>
    </row>
    <row r="11" spans="1:61" x14ac:dyDescent="0.25">
      <c r="C11" s="29" t="s">
        <v>656</v>
      </c>
      <c r="D11" s="29" t="s">
        <v>576</v>
      </c>
      <c r="E11" s="30">
        <v>44287</v>
      </c>
      <c r="F11" s="30">
        <v>45291</v>
      </c>
      <c r="G11" s="32" t="s">
        <v>657</v>
      </c>
      <c r="I11" s="32" t="s">
        <v>551</v>
      </c>
      <c r="J11" t="str">
        <f t="shared" si="0"/>
        <v>Infection prevention and control and protection of the health workforce</v>
      </c>
      <c r="K11" s="29" t="str">
        <f t="shared" si="1"/>
        <v>RSSH/PP IPC-1 Number of health facilities renovated to improve triage, isolation, bed spacing, patient flow, or ventilation that were supported by Global Fund investments</v>
      </c>
      <c r="L11" s="29" t="s">
        <v>658</v>
      </c>
      <c r="M11" s="29" t="s">
        <v>659</v>
      </c>
      <c r="N11" s="29" t="s">
        <v>660</v>
      </c>
      <c r="O11" s="29" t="s">
        <v>661</v>
      </c>
      <c r="Q11" s="31">
        <v>2023</v>
      </c>
      <c r="AA11" s="29" t="str">
        <f t="shared" si="2"/>
        <v>Laboratory systems</v>
      </c>
      <c r="AB11" s="29" t="s">
        <v>511</v>
      </c>
      <c r="AC11" s="29" t="s">
        <v>512</v>
      </c>
      <c r="AD11" s="29" t="s">
        <v>513</v>
      </c>
      <c r="AE11" s="29" t="s">
        <v>662</v>
      </c>
      <c r="AM11" t="str">
        <f t="shared" si="4"/>
        <v>Geocoded master facility list developed/updated</v>
      </c>
      <c r="AN11" t="str">
        <f t="shared" si="5"/>
        <v>Systems Development</v>
      </c>
      <c r="AO11" t="s">
        <v>502</v>
      </c>
      <c r="AP11" t="s">
        <v>663</v>
      </c>
      <c r="AQ11" t="s">
        <v>664</v>
      </c>
      <c r="AR11" t="s">
        <v>665</v>
      </c>
      <c r="AT11" t="s">
        <v>666</v>
      </c>
      <c r="AU11" t="s">
        <v>616</v>
      </c>
      <c r="AV11" t="str">
        <f t="shared" si="6"/>
        <v>Benin</v>
      </c>
      <c r="AX11" t="s">
        <v>555</v>
      </c>
      <c r="AY11" t="s">
        <v>667</v>
      </c>
      <c r="BA11" s="29" t="s">
        <v>668</v>
      </c>
      <c r="BC11" t="s">
        <v>615</v>
      </c>
      <c r="BD11" t="s">
        <v>615</v>
      </c>
      <c r="BG11"/>
    </row>
    <row r="12" spans="1:61" x14ac:dyDescent="0.25">
      <c r="C12" s="29" t="s">
        <v>669</v>
      </c>
      <c r="D12" s="29" t="s">
        <v>576</v>
      </c>
      <c r="E12" s="30">
        <v>44197</v>
      </c>
      <c r="F12" s="30">
        <v>45291</v>
      </c>
      <c r="G12" s="32" t="s">
        <v>670</v>
      </c>
      <c r="I12" s="32" t="s">
        <v>551</v>
      </c>
      <c r="J12" t="str">
        <f t="shared" si="0"/>
        <v>Infection prevention and control and protection of the health workforce</v>
      </c>
      <c r="K12" s="29" t="str">
        <f t="shared" si="1"/>
        <v>RSSH/PP IPC-2 Number of health facilities with active triage sites</v>
      </c>
      <c r="L12" s="29" t="s">
        <v>671</v>
      </c>
      <c r="M12" s="29" t="s">
        <v>672</v>
      </c>
      <c r="N12" s="29" t="s">
        <v>673</v>
      </c>
      <c r="O12" s="29" t="s">
        <v>674</v>
      </c>
      <c r="Q12" s="31">
        <v>2024</v>
      </c>
      <c r="AA12" s="29" t="str">
        <f t="shared" si="2"/>
        <v>Infection prevention and control and protection of the health workforce</v>
      </c>
      <c r="AB12" s="29" t="s">
        <v>551</v>
      </c>
      <c r="AC12" s="29" t="s">
        <v>552</v>
      </c>
      <c r="AD12" s="29" t="s">
        <v>553</v>
      </c>
      <c r="AE12" s="29" t="s">
        <v>675</v>
      </c>
      <c r="AM12" t="str">
        <f t="shared" si="4"/>
        <v>Geocoded master CHW list developed/updated</v>
      </c>
      <c r="AN12" t="str">
        <f t="shared" si="5"/>
        <v>Systems Development</v>
      </c>
      <c r="AO12" t="s">
        <v>502</v>
      </c>
      <c r="AP12" t="s">
        <v>676</v>
      </c>
      <c r="AQ12" t="s">
        <v>677</v>
      </c>
      <c r="AR12" t="s">
        <v>678</v>
      </c>
      <c r="AT12" t="s">
        <v>679</v>
      </c>
      <c r="AU12" t="s">
        <v>616</v>
      </c>
      <c r="AV12" t="str">
        <f t="shared" si="6"/>
        <v>Benin</v>
      </c>
      <c r="AX12" t="s">
        <v>555</v>
      </c>
      <c r="AY12" t="s">
        <v>680</v>
      </c>
      <c r="BA12" s="29" t="s">
        <v>681</v>
      </c>
      <c r="BC12" t="s">
        <v>633</v>
      </c>
      <c r="BD12" t="s">
        <v>633</v>
      </c>
      <c r="BG12"/>
    </row>
    <row r="13" spans="1:61" x14ac:dyDescent="0.25">
      <c r="C13" s="29" t="s">
        <v>682</v>
      </c>
      <c r="D13" s="29" t="s">
        <v>576</v>
      </c>
      <c r="E13" s="30">
        <v>44197</v>
      </c>
      <c r="F13" s="30">
        <v>45291</v>
      </c>
      <c r="G13" s="32" t="s">
        <v>683</v>
      </c>
      <c r="I13" s="32" t="s">
        <v>551</v>
      </c>
      <c r="J13" t="str">
        <f t="shared" si="0"/>
        <v>Infection prevention and control and protection of the health workforce</v>
      </c>
      <c r="K13" s="29" t="str">
        <f t="shared" si="1"/>
        <v>RSSH/PP IPC-3 Number of health facilities with access to an IPC specialist</v>
      </c>
      <c r="L13" s="29" t="s">
        <v>684</v>
      </c>
      <c r="M13" s="29" t="s">
        <v>685</v>
      </c>
      <c r="N13" s="29" t="s">
        <v>686</v>
      </c>
      <c r="O13" s="29" t="s">
        <v>687</v>
      </c>
      <c r="Q13" s="31">
        <v>2025</v>
      </c>
      <c r="AA13" s="29" t="str">
        <f t="shared" si="2"/>
        <v>Health products and waste management systems</v>
      </c>
      <c r="AB13" s="29" t="s">
        <v>594</v>
      </c>
      <c r="AC13" s="29" t="s">
        <v>595</v>
      </c>
      <c r="AD13" s="29" t="s">
        <v>596</v>
      </c>
      <c r="AE13" s="29" t="s">
        <v>688</v>
      </c>
      <c r="AM13" t="str">
        <f t="shared" si="4"/>
        <v>Number of people trained</v>
      </c>
      <c r="AN13" t="str">
        <f t="shared" si="5"/>
        <v>Training</v>
      </c>
      <c r="AO13" t="s">
        <v>586</v>
      </c>
      <c r="AP13" t="s">
        <v>651</v>
      </c>
      <c r="AQ13" t="s">
        <v>652</v>
      </c>
      <c r="AR13" t="s">
        <v>653</v>
      </c>
      <c r="AT13" t="s">
        <v>689</v>
      </c>
      <c r="AU13" t="s">
        <v>616</v>
      </c>
      <c r="AV13" t="str">
        <f t="shared" si="6"/>
        <v>Benin</v>
      </c>
      <c r="AX13" t="s">
        <v>576</v>
      </c>
      <c r="AY13" t="s">
        <v>690</v>
      </c>
      <c r="BA13" s="29" t="s">
        <v>691</v>
      </c>
      <c r="BC13" t="s">
        <v>681</v>
      </c>
      <c r="BD13" t="s">
        <v>681</v>
      </c>
      <c r="BG13"/>
    </row>
    <row r="14" spans="1:61" x14ac:dyDescent="0.25">
      <c r="C14" s="29" t="s">
        <v>692</v>
      </c>
      <c r="D14" s="29" t="s">
        <v>615</v>
      </c>
      <c r="E14" s="30">
        <v>44562</v>
      </c>
      <c r="F14" s="30">
        <v>45657</v>
      </c>
      <c r="G14" s="32" t="s">
        <v>693</v>
      </c>
      <c r="I14" s="32" t="s">
        <v>551</v>
      </c>
      <c r="J14" t="str">
        <f t="shared" si="0"/>
        <v>Infection prevention and control and protection of the health workforce</v>
      </c>
      <c r="K14" s="29" t="str">
        <f t="shared" si="1"/>
        <v>RSSH/PP IPC-4 Number of health facilities participating in HAI / AMR surveillance</v>
      </c>
      <c r="L14" s="29" t="s">
        <v>694</v>
      </c>
      <c r="M14" s="29" t="s">
        <v>695</v>
      </c>
      <c r="N14" s="29" t="s">
        <v>696</v>
      </c>
      <c r="O14" s="29" t="s">
        <v>697</v>
      </c>
      <c r="Q14" s="31">
        <v>2026</v>
      </c>
      <c r="AA14" s="29" t="str">
        <f t="shared" si="2"/>
        <v>Case management, clinical operations and therapeutics</v>
      </c>
      <c r="AB14" s="29" t="s">
        <v>572</v>
      </c>
      <c r="AC14" s="29" t="s">
        <v>573</v>
      </c>
      <c r="AD14" s="29" t="s">
        <v>574</v>
      </c>
      <c r="AE14" s="29" t="s">
        <v>698</v>
      </c>
      <c r="AM14" t="str">
        <f t="shared" si="4"/>
        <v>Number of technical staff hired from GF investments</v>
      </c>
      <c r="AN14" t="str">
        <f t="shared" si="5"/>
        <v>Recruitment and Hiring</v>
      </c>
      <c r="AO14" t="s">
        <v>480</v>
      </c>
      <c r="AP14" t="s">
        <v>505</v>
      </c>
      <c r="AQ14" t="s">
        <v>506</v>
      </c>
      <c r="AR14" t="s">
        <v>507</v>
      </c>
      <c r="AT14" t="s">
        <v>699</v>
      </c>
      <c r="AU14" t="s">
        <v>616</v>
      </c>
      <c r="AV14" t="str">
        <f t="shared" si="6"/>
        <v>Benin</v>
      </c>
      <c r="AX14" t="s">
        <v>576</v>
      </c>
      <c r="AY14" t="s">
        <v>700</v>
      </c>
      <c r="BA14" s="29" t="s">
        <v>634</v>
      </c>
      <c r="BC14" t="s">
        <v>668</v>
      </c>
      <c r="BD14" t="s">
        <v>668</v>
      </c>
      <c r="BG14"/>
    </row>
    <row r="15" spans="1:61" x14ac:dyDescent="0.25">
      <c r="C15" s="29" t="s">
        <v>701</v>
      </c>
      <c r="D15" s="29" t="s">
        <v>615</v>
      </c>
      <c r="E15" s="30">
        <v>44866</v>
      </c>
      <c r="F15" s="30">
        <v>45657</v>
      </c>
      <c r="G15" s="32" t="s">
        <v>702</v>
      </c>
      <c r="I15" s="32" t="s">
        <v>551</v>
      </c>
      <c r="J15" t="str">
        <f t="shared" si="0"/>
        <v>Infection prevention and control and protection of the health workforce</v>
      </c>
      <c r="K15" s="29" t="str">
        <f t="shared" si="1"/>
        <v>RSSH/PP IPC-5 Number of health facilities with access to MDRO phenotype confirmation</v>
      </c>
      <c r="L15" s="29" t="s">
        <v>703</v>
      </c>
      <c r="M15" s="29" t="s">
        <v>704</v>
      </c>
      <c r="N15" s="29" t="s">
        <v>705</v>
      </c>
      <c r="O15" s="29" t="s">
        <v>706</v>
      </c>
      <c r="Q15" s="31">
        <v>2027</v>
      </c>
      <c r="AA15" s="29" t="str">
        <f t="shared" si="2"/>
        <v>Mitigation for HIV programs</v>
      </c>
      <c r="AB15" s="29" t="s">
        <v>707</v>
      </c>
      <c r="AC15" s="29" t="s">
        <v>708</v>
      </c>
      <c r="AD15" s="29" t="s">
        <v>709</v>
      </c>
      <c r="AE15" s="29" t="s">
        <v>710</v>
      </c>
      <c r="AM15" t="str">
        <f t="shared" si="4"/>
        <v>National laboratory policies developed/updated</v>
      </c>
      <c r="AN15" t="str">
        <f t="shared" si="5"/>
        <v>Policy/ Guidelines</v>
      </c>
      <c r="AO15" t="s">
        <v>607</v>
      </c>
      <c r="AP15" t="s">
        <v>711</v>
      </c>
      <c r="AQ15" t="s">
        <v>712</v>
      </c>
      <c r="AR15" t="s">
        <v>713</v>
      </c>
      <c r="AT15" t="s">
        <v>714</v>
      </c>
      <c r="AU15" t="s">
        <v>634</v>
      </c>
      <c r="AV15" t="str">
        <f t="shared" si="6"/>
        <v>Burkina Faso</v>
      </c>
      <c r="AX15" t="s">
        <v>576</v>
      </c>
      <c r="AY15" t="s">
        <v>715</v>
      </c>
      <c r="BA15" s="29" t="s">
        <v>593</v>
      </c>
      <c r="BC15" t="s">
        <v>691</v>
      </c>
      <c r="BD15" t="s">
        <v>691</v>
      </c>
      <c r="BG15"/>
    </row>
    <row r="16" spans="1:61" x14ac:dyDescent="0.25">
      <c r="C16" s="29" t="s">
        <v>716</v>
      </c>
      <c r="D16" s="29" t="s">
        <v>633</v>
      </c>
      <c r="E16" s="30">
        <v>44562</v>
      </c>
      <c r="F16" s="30">
        <v>45657</v>
      </c>
      <c r="G16" s="32" t="s">
        <v>717</v>
      </c>
      <c r="I16" s="32" t="s">
        <v>551</v>
      </c>
      <c r="J16" t="str">
        <f t="shared" si="0"/>
        <v>Infection prevention and control and protection of the health workforce</v>
      </c>
      <c r="K16" s="29" t="str">
        <f t="shared" si="1"/>
        <v>RSSH/PP IPC-6 Number of health facilities that have implemented IPC programs</v>
      </c>
      <c r="L16" s="29" t="s">
        <v>718</v>
      </c>
      <c r="M16" s="29" t="s">
        <v>719</v>
      </c>
      <c r="N16" s="29" t="s">
        <v>720</v>
      </c>
      <c r="O16" s="29" t="s">
        <v>721</v>
      </c>
      <c r="Q16" s="31">
        <v>2028</v>
      </c>
      <c r="AA16" s="29" t="str">
        <f t="shared" si="2"/>
        <v>Mitigation for TB programs</v>
      </c>
      <c r="AB16" s="29" t="s">
        <v>722</v>
      </c>
      <c r="AC16" s="29" t="s">
        <v>723</v>
      </c>
      <c r="AD16" s="29" t="s">
        <v>724</v>
      </c>
      <c r="AE16" s="29" t="s">
        <v>725</v>
      </c>
      <c r="AM16" t="str">
        <f t="shared" si="4"/>
        <v>National laboratory  strategic plans developed/updated</v>
      </c>
      <c r="AN16" t="str">
        <f t="shared" si="5"/>
        <v>Strategy and planning</v>
      </c>
      <c r="AO16" t="s">
        <v>525</v>
      </c>
      <c r="AP16" t="s">
        <v>726</v>
      </c>
      <c r="AQ16" t="s">
        <v>727</v>
      </c>
      <c r="AR16" t="s">
        <v>728</v>
      </c>
      <c r="AT16" t="s">
        <v>729</v>
      </c>
      <c r="AU16" t="s">
        <v>634</v>
      </c>
      <c r="AV16" t="str">
        <f t="shared" si="6"/>
        <v>Burkina Faso</v>
      </c>
      <c r="AX16" t="s">
        <v>576</v>
      </c>
      <c r="AY16" t="s">
        <v>730</v>
      </c>
      <c r="BA16" s="29" t="s">
        <v>731</v>
      </c>
      <c r="BC16" t="s">
        <v>732</v>
      </c>
      <c r="BD16" t="s">
        <v>732</v>
      </c>
      <c r="BG16"/>
    </row>
    <row r="17" spans="3:59" x14ac:dyDescent="0.25">
      <c r="C17" s="29" t="s">
        <v>666</v>
      </c>
      <c r="D17" s="29" t="s">
        <v>616</v>
      </c>
      <c r="E17" s="30">
        <v>44197</v>
      </c>
      <c r="F17" s="30">
        <v>45291</v>
      </c>
      <c r="G17" s="32" t="s">
        <v>733</v>
      </c>
      <c r="I17" s="32" t="s">
        <v>572</v>
      </c>
      <c r="J17" t="str">
        <f t="shared" si="0"/>
        <v>Case management, clinical operations and therapeutics</v>
      </c>
      <c r="K17" s="29" t="str">
        <f t="shared" si="1"/>
        <v>RSSH/PP RCS-2 Number of health facilities that have functioning oxygen systems</v>
      </c>
      <c r="L17" s="29" t="s">
        <v>734</v>
      </c>
      <c r="M17" s="29" t="s">
        <v>735</v>
      </c>
      <c r="N17" s="29" t="s">
        <v>736</v>
      </c>
      <c r="O17" s="29" t="s">
        <v>737</v>
      </c>
      <c r="Q17" s="31">
        <v>2029</v>
      </c>
      <c r="AA17" s="29" t="str">
        <f t="shared" si="2"/>
        <v>Mitigation for Malaria programs</v>
      </c>
      <c r="AB17" s="29" t="s">
        <v>635</v>
      </c>
      <c r="AC17" s="29" t="s">
        <v>636</v>
      </c>
      <c r="AD17" s="29" t="s">
        <v>637</v>
      </c>
      <c r="AE17" s="29" t="s">
        <v>738</v>
      </c>
      <c r="AM17" t="str">
        <f t="shared" si="4"/>
        <v xml:space="preserve">Integrated specimen transport network for all diseases developed </v>
      </c>
      <c r="AN17" t="str">
        <f t="shared" si="5"/>
        <v>Systems Development</v>
      </c>
      <c r="AO17" t="s">
        <v>502</v>
      </c>
      <c r="AP17" t="s">
        <v>739</v>
      </c>
      <c r="AQ17" t="s">
        <v>740</v>
      </c>
      <c r="AR17" t="s">
        <v>741</v>
      </c>
      <c r="AT17" t="s">
        <v>742</v>
      </c>
      <c r="AU17" t="s">
        <v>634</v>
      </c>
      <c r="AV17" t="str">
        <f t="shared" si="6"/>
        <v>Burkina Faso</v>
      </c>
      <c r="AX17" t="s">
        <v>615</v>
      </c>
      <c r="AY17" t="s">
        <v>743</v>
      </c>
      <c r="BA17" s="29" t="s">
        <v>744</v>
      </c>
      <c r="BC17" t="s">
        <v>745</v>
      </c>
      <c r="BD17" t="s">
        <v>745</v>
      </c>
      <c r="BG17"/>
    </row>
    <row r="18" spans="3:59" x14ac:dyDescent="0.25">
      <c r="C18" s="29" t="s">
        <v>654</v>
      </c>
      <c r="D18" s="29" t="s">
        <v>616</v>
      </c>
      <c r="E18" s="30">
        <v>44197</v>
      </c>
      <c r="F18" s="30">
        <v>45291</v>
      </c>
      <c r="G18" s="32" t="s">
        <v>746</v>
      </c>
      <c r="I18" s="32" t="s">
        <v>572</v>
      </c>
      <c r="J18" t="str">
        <f t="shared" si="0"/>
        <v>Case management, clinical operations and therapeutics</v>
      </c>
      <c r="K18" s="29" t="str">
        <f t="shared" si="1"/>
        <v>RSSH/PP RCS-3 Number of PSA plants installed with Global Fund investments and are functional</v>
      </c>
      <c r="L18" s="29" t="s">
        <v>747</v>
      </c>
      <c r="M18" s="29" t="s">
        <v>748</v>
      </c>
      <c r="N18" s="29" t="s">
        <v>749</v>
      </c>
      <c r="O18" s="29" t="s">
        <v>750</v>
      </c>
      <c r="Q18" s="31">
        <v>2030</v>
      </c>
      <c r="AA18" s="29" t="str">
        <f t="shared" si="2"/>
        <v>Respond to human rights and gender related barriers to services</v>
      </c>
      <c r="AB18" s="29" t="s">
        <v>751</v>
      </c>
      <c r="AC18" s="29" t="s">
        <v>752</v>
      </c>
      <c r="AD18" s="29" t="s">
        <v>753</v>
      </c>
      <c r="AE18" s="29" t="s">
        <v>754</v>
      </c>
      <c r="AM18" t="str">
        <f t="shared" si="4"/>
        <v>Standard Operating Procedures (SOPs) for waste management, biosafety, biosecurity developed and disseminated</v>
      </c>
      <c r="AN18" t="str">
        <f t="shared" si="5"/>
        <v>Systems Development</v>
      </c>
      <c r="AO18" t="s">
        <v>502</v>
      </c>
      <c r="AP18" t="s">
        <v>755</v>
      </c>
      <c r="AQ18" t="s">
        <v>756</v>
      </c>
      <c r="AR18" t="s">
        <v>757</v>
      </c>
      <c r="AT18" t="s">
        <v>758</v>
      </c>
      <c r="AU18" t="s">
        <v>634</v>
      </c>
      <c r="AV18" t="str">
        <f t="shared" si="6"/>
        <v>Burkina Faso</v>
      </c>
      <c r="AX18" t="s">
        <v>615</v>
      </c>
      <c r="AY18" t="s">
        <v>510</v>
      </c>
      <c r="BA18" s="29" t="s">
        <v>759</v>
      </c>
      <c r="BC18" t="s">
        <v>759</v>
      </c>
      <c r="BD18" t="s">
        <v>759</v>
      </c>
      <c r="BG18"/>
    </row>
    <row r="19" spans="3:59" x14ac:dyDescent="0.25">
      <c r="C19" s="29" t="s">
        <v>699</v>
      </c>
      <c r="D19" s="29" t="s">
        <v>616</v>
      </c>
      <c r="E19" s="30">
        <v>44197</v>
      </c>
      <c r="F19" s="30">
        <v>45291</v>
      </c>
      <c r="G19" s="32" t="s">
        <v>760</v>
      </c>
      <c r="I19" s="32" t="s">
        <v>572</v>
      </c>
      <c r="J19" t="str">
        <f t="shared" si="0"/>
        <v>Case management, clinical operations and therapeutics</v>
      </c>
      <c r="K19" s="29" t="str">
        <f t="shared" si="1"/>
        <v>RSSH/PP RCS-5 Number of health facilities that have functional pulse oximeters</v>
      </c>
      <c r="L19" s="29" t="s">
        <v>761</v>
      </c>
      <c r="M19" s="29" t="s">
        <v>762</v>
      </c>
      <c r="N19" s="29" t="s">
        <v>763</v>
      </c>
      <c r="O19" s="29" t="s">
        <v>764</v>
      </c>
      <c r="AA19" s="29" t="str">
        <f t="shared" si="2"/>
        <v>COVID-19 CSS: Social mobilization</v>
      </c>
      <c r="AB19" s="29" t="s">
        <v>765</v>
      </c>
      <c r="AC19" s="29" t="s">
        <v>766</v>
      </c>
      <c r="AD19" s="29" t="s">
        <v>767</v>
      </c>
      <c r="AE19" s="29" t="s">
        <v>768</v>
      </c>
      <c r="AM19" t="str">
        <f t="shared" si="4"/>
        <v>National quality laboratory standards and system for licensing public/private labs established</v>
      </c>
      <c r="AN19" t="str">
        <f t="shared" si="5"/>
        <v>Policy/ Guidelines</v>
      </c>
      <c r="AO19" t="s">
        <v>607</v>
      </c>
      <c r="AP19" t="s">
        <v>769</v>
      </c>
      <c r="AQ19" t="s">
        <v>770</v>
      </c>
      <c r="AR19" t="s">
        <v>771</v>
      </c>
      <c r="AT19" t="s">
        <v>638</v>
      </c>
      <c r="AU19" t="s">
        <v>576</v>
      </c>
      <c r="AV19" t="str">
        <f t="shared" si="6"/>
        <v>Bangladesh</v>
      </c>
      <c r="AX19" t="s">
        <v>633</v>
      </c>
      <c r="AY19" t="s">
        <v>510</v>
      </c>
      <c r="BA19" s="29" t="s">
        <v>732</v>
      </c>
      <c r="BC19" t="s">
        <v>772</v>
      </c>
      <c r="BD19" t="s">
        <v>772</v>
      </c>
      <c r="BG19"/>
    </row>
    <row r="20" spans="3:59" x14ac:dyDescent="0.25">
      <c r="C20" s="29" t="s">
        <v>679</v>
      </c>
      <c r="D20" s="29" t="s">
        <v>616</v>
      </c>
      <c r="E20" s="30">
        <v>44378</v>
      </c>
      <c r="F20" s="30">
        <v>45291</v>
      </c>
      <c r="G20" s="32" t="s">
        <v>773</v>
      </c>
      <c r="I20" s="32" t="s">
        <v>594</v>
      </c>
      <c r="J20" t="str">
        <f t="shared" si="0"/>
        <v>Health products and waste management systems</v>
      </c>
      <c r="K20" s="29" t="str">
        <f t="shared" si="1"/>
        <v>HPM-1 LMIS Reporting Rate: Percentage of all health facilities that are required to report that submit an LMIS report to central authority</v>
      </c>
      <c r="L20" s="29" t="s">
        <v>774</v>
      </c>
      <c r="M20" s="29" t="s">
        <v>775</v>
      </c>
      <c r="N20" s="29" t="s">
        <v>776</v>
      </c>
      <c r="O20" s="29" t="s">
        <v>777</v>
      </c>
      <c r="AA20" s="29" t="str">
        <f t="shared" si="2"/>
        <v>RSSH/PP: Community health workers: selection, pre-service training and certification</v>
      </c>
      <c r="AB20" s="29" t="s">
        <v>1988</v>
      </c>
      <c r="AC20" s="29" t="s">
        <v>1990</v>
      </c>
      <c r="AD20" s="29" t="s">
        <v>1989</v>
      </c>
      <c r="AE20" s="29" t="s">
        <v>472</v>
      </c>
      <c r="AM20" t="str">
        <f t="shared" si="4"/>
        <v>National policies/guidelines for waste management, biosafety, biosecurity developed</v>
      </c>
      <c r="AN20" t="str">
        <f t="shared" si="5"/>
        <v>Policy/ Guidelines</v>
      </c>
      <c r="AO20" t="s">
        <v>607</v>
      </c>
      <c r="AP20" t="s">
        <v>778</v>
      </c>
      <c r="AQ20" t="s">
        <v>779</v>
      </c>
      <c r="AR20" t="s">
        <v>780</v>
      </c>
      <c r="AT20" t="s">
        <v>656</v>
      </c>
      <c r="AU20" t="s">
        <v>576</v>
      </c>
      <c r="AV20" t="str">
        <f t="shared" si="6"/>
        <v>Bangladesh</v>
      </c>
      <c r="AX20" t="s">
        <v>633</v>
      </c>
      <c r="AY20" t="s">
        <v>781</v>
      </c>
      <c r="BA20" s="29" t="s">
        <v>782</v>
      </c>
      <c r="BC20" t="s">
        <v>783</v>
      </c>
      <c r="BD20" t="s">
        <v>783</v>
      </c>
      <c r="BG20"/>
    </row>
    <row r="21" spans="3:59" x14ac:dyDescent="0.25">
      <c r="C21" s="29" t="s">
        <v>689</v>
      </c>
      <c r="D21" s="29" t="s">
        <v>616</v>
      </c>
      <c r="E21" s="30">
        <v>44743</v>
      </c>
      <c r="F21" s="30">
        <v>45291</v>
      </c>
      <c r="G21" s="32" t="s">
        <v>784</v>
      </c>
      <c r="I21" s="32" t="s">
        <v>594</v>
      </c>
      <c r="J21" t="str">
        <f t="shared" si="0"/>
        <v>Health products and waste management systems</v>
      </c>
      <c r="K21" s="29" t="str">
        <f t="shared" si="1"/>
        <v>RSSH/PP HPM-1 Number of waste management treatment sites equipped and functional that were supported by Global Fund investments</v>
      </c>
      <c r="L21" s="29" t="s">
        <v>785</v>
      </c>
      <c r="M21" s="29" t="s">
        <v>786</v>
      </c>
      <c r="N21" s="29" t="s">
        <v>787</v>
      </c>
      <c r="O21" s="29" t="s">
        <v>788</v>
      </c>
      <c r="AA21" s="29" t="str">
        <f t="shared" si="2"/>
        <v>RSSH/PP: Community health workers: In-service training</v>
      </c>
      <c r="AB21" s="29" t="s">
        <v>1991</v>
      </c>
      <c r="AC21" s="29" t="s">
        <v>1993</v>
      </c>
      <c r="AD21" s="29" t="s">
        <v>1992</v>
      </c>
      <c r="AE21" s="29" t="s">
        <v>495</v>
      </c>
      <c r="AM21" t="str">
        <f t="shared" si="4"/>
        <v>Integrated facility-based laboratory services upgraded/scaled-up</v>
      </c>
      <c r="AN21" t="str">
        <f t="shared" si="5"/>
        <v>Renovations</v>
      </c>
      <c r="AO21" t="s">
        <v>625</v>
      </c>
      <c r="AP21" t="s">
        <v>789</v>
      </c>
      <c r="AQ21" t="s">
        <v>790</v>
      </c>
      <c r="AR21" t="s">
        <v>791</v>
      </c>
      <c r="AT21" t="s">
        <v>617</v>
      </c>
      <c r="AU21" t="s">
        <v>576</v>
      </c>
      <c r="AV21" t="str">
        <f t="shared" si="6"/>
        <v>Bangladesh</v>
      </c>
      <c r="AX21" t="s">
        <v>616</v>
      </c>
      <c r="AY21" t="s">
        <v>792</v>
      </c>
      <c r="BA21" s="29" t="s">
        <v>793</v>
      </c>
      <c r="BC21" t="s">
        <v>793</v>
      </c>
      <c r="BD21" t="s">
        <v>793</v>
      </c>
      <c r="BG21"/>
    </row>
    <row r="22" spans="3:59" x14ac:dyDescent="0.25">
      <c r="C22" s="29" t="s">
        <v>794</v>
      </c>
      <c r="D22" s="29" t="s">
        <v>668</v>
      </c>
      <c r="E22" s="30">
        <v>44378</v>
      </c>
      <c r="F22" s="30">
        <v>45473</v>
      </c>
      <c r="G22" s="32" t="s">
        <v>795</v>
      </c>
      <c r="I22" s="32" t="s">
        <v>582</v>
      </c>
      <c r="J22" t="str">
        <f t="shared" si="0"/>
        <v>Risk communication</v>
      </c>
      <c r="K22" s="29" t="str">
        <f t="shared" si="1"/>
        <v>RSSH/PP RCO-1 Percentage of health facilities that conduct integrated outreach sessions</v>
      </c>
      <c r="L22" s="29" t="s">
        <v>796</v>
      </c>
      <c r="M22" s="29" t="s">
        <v>797</v>
      </c>
      <c r="N22" s="29" t="s">
        <v>798</v>
      </c>
      <c r="O22" s="29" t="s">
        <v>799</v>
      </c>
      <c r="AA22" s="29" t="str">
        <f t="shared" si="2"/>
        <v>RSSH/PP: Community health workers: Integrated supportive supervision</v>
      </c>
      <c r="AB22" t="s">
        <v>1994</v>
      </c>
      <c r="AC22" t="s">
        <v>1996</v>
      </c>
      <c r="AD22" t="s">
        <v>1995</v>
      </c>
      <c r="AE22" s="56" t="s">
        <v>518</v>
      </c>
      <c r="AM22" t="str">
        <f t="shared" si="4"/>
        <v>Number of people trained</v>
      </c>
      <c r="AN22" t="str">
        <f t="shared" si="5"/>
        <v>Training</v>
      </c>
      <c r="AO22" t="s">
        <v>586</v>
      </c>
      <c r="AP22" t="s">
        <v>651</v>
      </c>
      <c r="AQ22" t="s">
        <v>652</v>
      </c>
      <c r="AR22" t="s">
        <v>653</v>
      </c>
      <c r="AT22" t="s">
        <v>669</v>
      </c>
      <c r="AU22" t="s">
        <v>576</v>
      </c>
      <c r="AV22" t="str">
        <f t="shared" si="6"/>
        <v>Bangladesh</v>
      </c>
      <c r="AX22" t="s">
        <v>616</v>
      </c>
      <c r="AY22" t="s">
        <v>800</v>
      </c>
      <c r="BA22" s="29" t="s">
        <v>801</v>
      </c>
      <c r="BC22" t="s">
        <v>801</v>
      </c>
      <c r="BD22" t="s">
        <v>801</v>
      </c>
      <c r="BG22"/>
    </row>
    <row r="23" spans="3:59" x14ac:dyDescent="0.25">
      <c r="C23" s="29" t="s">
        <v>802</v>
      </c>
      <c r="D23" s="29" t="s">
        <v>668</v>
      </c>
      <c r="E23" s="30">
        <v>44378</v>
      </c>
      <c r="F23" s="30">
        <v>45473</v>
      </c>
      <c r="G23" s="32" t="s">
        <v>803</v>
      </c>
      <c r="I23" s="32" t="s">
        <v>635</v>
      </c>
      <c r="J23" t="str">
        <f t="shared" si="0"/>
        <v>Mitigation for Malaria programs</v>
      </c>
      <c r="K23" s="29" t="str">
        <f t="shared" si="1"/>
        <v>Malaria O-13 Proportion of malaria cases detected by the surveillance system</v>
      </c>
      <c r="L23" s="29" t="s">
        <v>804</v>
      </c>
      <c r="M23" s="29" t="s">
        <v>805</v>
      </c>
      <c r="N23" s="29" t="s">
        <v>806</v>
      </c>
      <c r="O23" s="29" t="s">
        <v>807</v>
      </c>
      <c r="AM23" t="str">
        <f t="shared" si="4"/>
        <v>Number of technical staff hired from GF investments</v>
      </c>
      <c r="AN23" t="str">
        <f t="shared" si="5"/>
        <v>Recruitment and Hiring</v>
      </c>
      <c r="AO23" t="s">
        <v>480</v>
      </c>
      <c r="AP23" t="s">
        <v>505</v>
      </c>
      <c r="AQ23" t="s">
        <v>506</v>
      </c>
      <c r="AR23" t="s">
        <v>507</v>
      </c>
      <c r="AT23" t="s">
        <v>597</v>
      </c>
      <c r="AU23" t="s">
        <v>576</v>
      </c>
      <c r="AV23" t="str">
        <f t="shared" si="6"/>
        <v>Bangladesh</v>
      </c>
      <c r="AX23" t="s">
        <v>616</v>
      </c>
      <c r="AY23" t="s">
        <v>808</v>
      </c>
      <c r="BA23" s="29" t="s">
        <v>783</v>
      </c>
      <c r="BC23" t="s">
        <v>731</v>
      </c>
      <c r="BD23" t="s">
        <v>731</v>
      </c>
      <c r="BG23"/>
    </row>
    <row r="24" spans="3:59" x14ac:dyDescent="0.25">
      <c r="C24" s="29" t="s">
        <v>809</v>
      </c>
      <c r="D24" s="29" t="s">
        <v>681</v>
      </c>
      <c r="E24" s="30">
        <v>44562</v>
      </c>
      <c r="F24" s="30">
        <v>45657</v>
      </c>
      <c r="G24" s="32" t="s">
        <v>810</v>
      </c>
      <c r="K24" s="29"/>
      <c r="L24" s="29"/>
      <c r="M24" s="29"/>
      <c r="N24" s="29"/>
      <c r="O24" s="29"/>
      <c r="AM24" t="str">
        <f t="shared" si="4"/>
        <v>Number of health facilities that received technical support (e.g.; biomedical or mechanical engineering) for maintaining oxygen systems (PSA plants)</v>
      </c>
      <c r="AN24" t="str">
        <f t="shared" si="5"/>
        <v>Technical assistance/ support</v>
      </c>
      <c r="AO24" t="s">
        <v>648</v>
      </c>
      <c r="AP24" t="s">
        <v>811</v>
      </c>
      <c r="AQ24" t="s">
        <v>812</v>
      </c>
      <c r="AR24" t="s">
        <v>813</v>
      </c>
      <c r="AT24" t="s">
        <v>682</v>
      </c>
      <c r="AU24" t="s">
        <v>576</v>
      </c>
      <c r="AV24" t="str">
        <f t="shared" si="6"/>
        <v>Bangladesh</v>
      </c>
      <c r="AX24" t="s">
        <v>616</v>
      </c>
      <c r="AY24" t="s">
        <v>814</v>
      </c>
      <c r="BA24" s="29" t="s">
        <v>772</v>
      </c>
      <c r="BC24" t="s">
        <v>815</v>
      </c>
      <c r="BD24" t="s">
        <v>815</v>
      </c>
      <c r="BG24"/>
    </row>
    <row r="25" spans="3:59" x14ac:dyDescent="0.25">
      <c r="C25" s="29" t="s">
        <v>816</v>
      </c>
      <c r="D25" s="29" t="s">
        <v>681</v>
      </c>
      <c r="E25" s="30">
        <v>44927</v>
      </c>
      <c r="F25" s="30">
        <v>46022</v>
      </c>
      <c r="G25" s="32" t="s">
        <v>817</v>
      </c>
      <c r="K25" s="29"/>
      <c r="L25" s="29"/>
      <c r="M25" s="29"/>
      <c r="N25" s="29"/>
      <c r="O25" s="29"/>
      <c r="AM25" t="str">
        <f t="shared" si="4"/>
        <v>Policy/guidelines developed</v>
      </c>
      <c r="AN25" t="str">
        <f t="shared" si="5"/>
        <v>Policy/ Guidelines</v>
      </c>
      <c r="AO25" t="s">
        <v>607</v>
      </c>
      <c r="AP25" t="s">
        <v>818</v>
      </c>
      <c r="AQ25" t="s">
        <v>819</v>
      </c>
      <c r="AR25" t="s">
        <v>820</v>
      </c>
      <c r="AT25" t="s">
        <v>575</v>
      </c>
      <c r="AU25" t="s">
        <v>576</v>
      </c>
      <c r="AV25" t="str">
        <f t="shared" si="6"/>
        <v>Bangladesh</v>
      </c>
      <c r="AX25" t="s">
        <v>616</v>
      </c>
      <c r="AY25" t="s">
        <v>821</v>
      </c>
      <c r="BA25" s="29" t="s">
        <v>815</v>
      </c>
      <c r="BC25" t="s">
        <v>822</v>
      </c>
      <c r="BD25" t="s">
        <v>822</v>
      </c>
      <c r="BG25"/>
    </row>
    <row r="26" spans="3:59" x14ac:dyDescent="0.25">
      <c r="C26" s="29" t="s">
        <v>823</v>
      </c>
      <c r="D26" s="29" t="s">
        <v>691</v>
      </c>
      <c r="E26" s="30">
        <v>44562</v>
      </c>
      <c r="F26" s="30">
        <v>45657</v>
      </c>
      <c r="G26" s="32" t="s">
        <v>824</v>
      </c>
      <c r="K26" s="29"/>
      <c r="L26" s="29"/>
      <c r="M26" s="29"/>
      <c r="N26" s="29"/>
      <c r="O26" s="29"/>
      <c r="AM26" t="str">
        <f t="shared" si="4"/>
        <v>Number of people trained</v>
      </c>
      <c r="AN26" t="str">
        <f t="shared" si="5"/>
        <v>Training</v>
      </c>
      <c r="AO26" t="s">
        <v>586</v>
      </c>
      <c r="AP26" t="s">
        <v>651</v>
      </c>
      <c r="AQ26" t="s">
        <v>652</v>
      </c>
      <c r="AR26" t="s">
        <v>653</v>
      </c>
      <c r="AT26" t="s">
        <v>692</v>
      </c>
      <c r="AU26" t="s">
        <v>615</v>
      </c>
      <c r="AV26" t="str">
        <f t="shared" si="6"/>
        <v>Belarus</v>
      </c>
      <c r="AX26" t="s">
        <v>616</v>
      </c>
      <c r="AY26" t="s">
        <v>825</v>
      </c>
      <c r="BA26" s="29" t="s">
        <v>745</v>
      </c>
      <c r="BC26" t="s">
        <v>826</v>
      </c>
      <c r="BD26" t="s">
        <v>826</v>
      </c>
      <c r="BG26"/>
    </row>
    <row r="27" spans="3:59" x14ac:dyDescent="0.25">
      <c r="C27" s="29" t="s">
        <v>729</v>
      </c>
      <c r="D27" s="29" t="s">
        <v>634</v>
      </c>
      <c r="E27" s="30">
        <v>44197</v>
      </c>
      <c r="F27" s="30">
        <v>45291</v>
      </c>
      <c r="G27" s="32" t="s">
        <v>827</v>
      </c>
      <c r="K27" s="29"/>
      <c r="L27" s="29"/>
      <c r="M27" s="29"/>
      <c r="N27" s="29"/>
      <c r="O27" s="29"/>
      <c r="AM27" t="str">
        <f t="shared" si="4"/>
        <v>Number of health facilities that received technical support for implementation of Test &amp; Treat</v>
      </c>
      <c r="AN27" t="str">
        <f t="shared" si="5"/>
        <v>Technical assistance/ support</v>
      </c>
      <c r="AO27" t="s">
        <v>648</v>
      </c>
      <c r="AP27" t="s">
        <v>828</v>
      </c>
      <c r="AQ27" t="s">
        <v>829</v>
      </c>
      <c r="AR27" t="s">
        <v>830</v>
      </c>
      <c r="AT27" t="s">
        <v>701</v>
      </c>
      <c r="AU27" t="s">
        <v>615</v>
      </c>
      <c r="AV27" t="str">
        <f t="shared" si="6"/>
        <v>Belarus</v>
      </c>
      <c r="AX27" t="s">
        <v>616</v>
      </c>
      <c r="AY27" t="s">
        <v>831</v>
      </c>
      <c r="BA27" s="29" t="s">
        <v>822</v>
      </c>
      <c r="BC27" t="s">
        <v>832</v>
      </c>
      <c r="BD27" t="s">
        <v>832</v>
      </c>
      <c r="BG27"/>
    </row>
    <row r="28" spans="3:59" x14ac:dyDescent="0.25">
      <c r="C28" s="29" t="s">
        <v>758</v>
      </c>
      <c r="D28" s="29" t="s">
        <v>634</v>
      </c>
      <c r="E28" s="30">
        <v>44197</v>
      </c>
      <c r="F28" s="30">
        <v>45291</v>
      </c>
      <c r="G28" s="32" t="s">
        <v>833</v>
      </c>
      <c r="K28" s="29"/>
      <c r="L28" s="29"/>
      <c r="M28" s="29"/>
      <c r="N28" s="29"/>
      <c r="O28" s="29"/>
      <c r="AM28" t="str">
        <f t="shared" si="4"/>
        <v>Technical support received to support integration or sustainability of Test and Treat activities into existing health system platforms</v>
      </c>
      <c r="AN28" t="str">
        <f t="shared" si="5"/>
        <v>Technical assistance/ support</v>
      </c>
      <c r="AO28" t="s">
        <v>648</v>
      </c>
      <c r="AP28" t="s">
        <v>834</v>
      </c>
      <c r="AQ28" t="s">
        <v>835</v>
      </c>
      <c r="AR28" t="s">
        <v>836</v>
      </c>
      <c r="AT28" t="s">
        <v>716</v>
      </c>
      <c r="AU28" t="s">
        <v>633</v>
      </c>
      <c r="AV28" t="str">
        <f t="shared" si="6"/>
        <v>Belize</v>
      </c>
      <c r="AX28" t="s">
        <v>616</v>
      </c>
      <c r="AY28" t="s">
        <v>837</v>
      </c>
      <c r="BA28" s="29" t="s">
        <v>826</v>
      </c>
      <c r="BC28" t="s">
        <v>838</v>
      </c>
      <c r="BD28" t="s">
        <v>838</v>
      </c>
      <c r="BG28"/>
    </row>
    <row r="29" spans="3:59" x14ac:dyDescent="0.25">
      <c r="C29" s="29" t="s">
        <v>714</v>
      </c>
      <c r="D29" s="29" t="s">
        <v>634</v>
      </c>
      <c r="E29" s="30">
        <v>44197</v>
      </c>
      <c r="F29" s="30">
        <v>45291</v>
      </c>
      <c r="G29" s="32" t="s">
        <v>839</v>
      </c>
      <c r="K29" s="29"/>
      <c r="L29" s="29"/>
      <c r="M29" s="29"/>
      <c r="N29" s="29"/>
      <c r="O29" s="29"/>
      <c r="AM29" t="str">
        <f t="shared" si="4"/>
        <v>Number of technical staff hired from GF investments</v>
      </c>
      <c r="AN29" t="str">
        <f t="shared" si="5"/>
        <v>Recruitment and Hiring</v>
      </c>
      <c r="AO29" t="s">
        <v>480</v>
      </c>
      <c r="AP29" t="s">
        <v>505</v>
      </c>
      <c r="AQ29" t="s">
        <v>506</v>
      </c>
      <c r="AR29" t="s">
        <v>507</v>
      </c>
      <c r="AT29" t="s">
        <v>816</v>
      </c>
      <c r="AU29" t="s">
        <v>681</v>
      </c>
      <c r="AV29" t="str">
        <f t="shared" si="6"/>
        <v>Bolivia (Plurinational State)</v>
      </c>
      <c r="AX29" t="s">
        <v>668</v>
      </c>
      <c r="AY29" t="s">
        <v>840</v>
      </c>
      <c r="BA29" s="29" t="s">
        <v>832</v>
      </c>
      <c r="BC29" t="s">
        <v>841</v>
      </c>
      <c r="BD29" t="s">
        <v>841</v>
      </c>
      <c r="BG29"/>
    </row>
    <row r="30" spans="3:59" x14ac:dyDescent="0.25">
      <c r="C30" s="29" t="s">
        <v>742</v>
      </c>
      <c r="D30" s="29" t="s">
        <v>634</v>
      </c>
      <c r="E30" s="30">
        <v>44197</v>
      </c>
      <c r="F30" s="30">
        <v>45291</v>
      </c>
      <c r="G30" s="32" t="s">
        <v>842</v>
      </c>
      <c r="K30" s="29"/>
      <c r="L30" s="29"/>
      <c r="M30" s="29"/>
      <c r="N30" s="29"/>
      <c r="O30" s="29"/>
      <c r="AM30" t="str">
        <f t="shared" si="4"/>
        <v>Policy/guidelines developed</v>
      </c>
      <c r="AN30" t="str">
        <f t="shared" si="5"/>
        <v>Policy/ Guidelines</v>
      </c>
      <c r="AO30" t="s">
        <v>607</v>
      </c>
      <c r="AP30" t="s">
        <v>818</v>
      </c>
      <c r="AQ30" t="s">
        <v>819</v>
      </c>
      <c r="AR30" t="s">
        <v>820</v>
      </c>
      <c r="AT30" t="s">
        <v>809</v>
      </c>
      <c r="AU30" t="s">
        <v>681</v>
      </c>
      <c r="AV30" t="str">
        <f t="shared" si="6"/>
        <v>Bolivia (Plurinational State)</v>
      </c>
      <c r="AX30" t="s">
        <v>681</v>
      </c>
      <c r="AY30" t="s">
        <v>843</v>
      </c>
      <c r="BA30" s="29" t="s">
        <v>838</v>
      </c>
      <c r="BC30" t="s">
        <v>844</v>
      </c>
      <c r="BD30" t="s">
        <v>844</v>
      </c>
      <c r="BG30"/>
    </row>
    <row r="31" spans="3:59" x14ac:dyDescent="0.25">
      <c r="C31" s="29" t="s">
        <v>631</v>
      </c>
      <c r="D31" s="29" t="s">
        <v>593</v>
      </c>
      <c r="E31" s="30">
        <v>44562</v>
      </c>
      <c r="F31" s="30">
        <v>45291</v>
      </c>
      <c r="G31" s="32" t="s">
        <v>845</v>
      </c>
      <c r="K31" s="29"/>
      <c r="L31" s="29"/>
      <c r="M31" s="29"/>
      <c r="N31" s="29"/>
      <c r="O31" s="29"/>
      <c r="AM31" t="str">
        <f t="shared" si="4"/>
        <v>Number of technical staff hired from GF investments</v>
      </c>
      <c r="AN31" t="str">
        <f t="shared" si="5"/>
        <v>Recruitment and Hiring</v>
      </c>
      <c r="AO31" t="s">
        <v>480</v>
      </c>
      <c r="AP31" t="s">
        <v>505</v>
      </c>
      <c r="AQ31" t="s">
        <v>506</v>
      </c>
      <c r="AR31" t="s">
        <v>507</v>
      </c>
      <c r="AT31" t="s">
        <v>802</v>
      </c>
      <c r="AU31" t="s">
        <v>668</v>
      </c>
      <c r="AV31" t="str">
        <f t="shared" si="6"/>
        <v>Bhutan</v>
      </c>
      <c r="AX31" t="s">
        <v>681</v>
      </c>
      <c r="AY31" t="s">
        <v>510</v>
      </c>
      <c r="BA31" s="29" t="s">
        <v>841</v>
      </c>
      <c r="BC31" t="s">
        <v>846</v>
      </c>
      <c r="BD31" t="s">
        <v>846</v>
      </c>
      <c r="BG31"/>
    </row>
    <row r="32" spans="3:59" x14ac:dyDescent="0.25">
      <c r="C32" s="29" t="s">
        <v>592</v>
      </c>
      <c r="D32" s="29" t="s">
        <v>593</v>
      </c>
      <c r="E32" s="30">
        <v>44197</v>
      </c>
      <c r="F32" s="30">
        <v>45291</v>
      </c>
      <c r="G32" s="32" t="s">
        <v>847</v>
      </c>
      <c r="K32" s="29"/>
      <c r="L32" s="29"/>
      <c r="M32" s="29"/>
      <c r="N32" s="29"/>
      <c r="O32" s="29"/>
      <c r="AM32" t="str">
        <f t="shared" si="4"/>
        <v>Policy/guidelines developed</v>
      </c>
      <c r="AN32" t="str">
        <f t="shared" si="5"/>
        <v>Policy/ Guidelines</v>
      </c>
      <c r="AO32" t="s">
        <v>607</v>
      </c>
      <c r="AP32" t="s">
        <v>818</v>
      </c>
      <c r="AQ32" t="s">
        <v>819</v>
      </c>
      <c r="AR32" t="s">
        <v>820</v>
      </c>
      <c r="AT32" t="s">
        <v>794</v>
      </c>
      <c r="AU32" t="s">
        <v>668</v>
      </c>
      <c r="AV32" t="str">
        <f t="shared" si="6"/>
        <v>Bhutan</v>
      </c>
      <c r="AX32" t="s">
        <v>681</v>
      </c>
      <c r="AY32" t="s">
        <v>848</v>
      </c>
      <c r="BA32" s="29" t="s">
        <v>849</v>
      </c>
      <c r="BC32" t="s">
        <v>850</v>
      </c>
      <c r="BD32" t="s">
        <v>850</v>
      </c>
      <c r="BG32"/>
    </row>
    <row r="33" spans="3:59" x14ac:dyDescent="0.25">
      <c r="C33" s="29" t="s">
        <v>613</v>
      </c>
      <c r="D33" s="29" t="s">
        <v>593</v>
      </c>
      <c r="E33" s="30">
        <v>44197</v>
      </c>
      <c r="F33" s="30">
        <v>45291</v>
      </c>
      <c r="G33" s="32" t="s">
        <v>851</v>
      </c>
      <c r="K33" s="29"/>
      <c r="L33" s="29"/>
      <c r="M33" s="29"/>
      <c r="N33" s="29"/>
      <c r="O33" s="29"/>
      <c r="AM33" t="str">
        <f t="shared" si="4"/>
        <v>Number of people trained</v>
      </c>
      <c r="AN33" t="str">
        <f t="shared" si="5"/>
        <v>Training</v>
      </c>
      <c r="AO33" t="s">
        <v>586</v>
      </c>
      <c r="AP33" t="s">
        <v>651</v>
      </c>
      <c r="AQ33" t="s">
        <v>652</v>
      </c>
      <c r="AR33" t="s">
        <v>653</v>
      </c>
      <c r="AT33" t="s">
        <v>823</v>
      </c>
      <c r="AU33" t="s">
        <v>691</v>
      </c>
      <c r="AV33" t="str">
        <f t="shared" si="6"/>
        <v>Botswana</v>
      </c>
      <c r="AX33" t="s">
        <v>852</v>
      </c>
      <c r="AY33" t="s">
        <v>510</v>
      </c>
      <c r="BA33" s="29" t="s">
        <v>844</v>
      </c>
      <c r="BC33" t="s">
        <v>853</v>
      </c>
      <c r="BD33" t="s">
        <v>853</v>
      </c>
      <c r="BG33"/>
    </row>
    <row r="34" spans="3:59" x14ac:dyDescent="0.25">
      <c r="C34" s="29" t="s">
        <v>854</v>
      </c>
      <c r="D34" s="29" t="s">
        <v>731</v>
      </c>
      <c r="E34" s="30">
        <v>44197</v>
      </c>
      <c r="F34" s="30">
        <v>45291</v>
      </c>
      <c r="G34" s="32" t="s">
        <v>855</v>
      </c>
      <c r="K34" s="29"/>
      <c r="L34" s="29"/>
      <c r="M34" s="29"/>
      <c r="N34" s="29"/>
      <c r="O34" s="29"/>
      <c r="AM34" t="str">
        <f t="shared" si="4"/>
        <v>Logistic Management Information System established</v>
      </c>
      <c r="AN34" t="str">
        <f t="shared" si="5"/>
        <v>Systems Development</v>
      </c>
      <c r="AO34" t="s">
        <v>502</v>
      </c>
      <c r="AP34" t="s">
        <v>856</v>
      </c>
      <c r="AQ34" t="s">
        <v>857</v>
      </c>
      <c r="AR34" t="s">
        <v>858</v>
      </c>
      <c r="AT34" t="s">
        <v>859</v>
      </c>
      <c r="AU34" t="s">
        <v>732</v>
      </c>
      <c r="AV34" t="str">
        <f t="shared" si="6"/>
        <v>Central African Republic</v>
      </c>
      <c r="AX34" t="s">
        <v>691</v>
      </c>
      <c r="AY34" t="s">
        <v>860</v>
      </c>
      <c r="BA34" s="29" t="s">
        <v>861</v>
      </c>
      <c r="BC34" t="s">
        <v>862</v>
      </c>
      <c r="BD34" t="s">
        <v>862</v>
      </c>
      <c r="BG34"/>
    </row>
    <row r="35" spans="3:59" x14ac:dyDescent="0.25">
      <c r="C35" s="29" t="s">
        <v>863</v>
      </c>
      <c r="D35" s="29" t="s">
        <v>744</v>
      </c>
      <c r="E35" s="30">
        <v>44197</v>
      </c>
      <c r="F35" s="30">
        <v>45291</v>
      </c>
      <c r="G35" s="32" t="s">
        <v>864</v>
      </c>
      <c r="K35" s="29"/>
      <c r="L35" s="29"/>
      <c r="M35" s="29"/>
      <c r="N35" s="29"/>
      <c r="O35" s="29"/>
      <c r="AM35" t="str">
        <f t="shared" si="4"/>
        <v>Assessment of the national medical products regulatory systems conducted</v>
      </c>
      <c r="AN35" t="str">
        <f t="shared" si="5"/>
        <v>Evaluations, assessments</v>
      </c>
      <c r="AO35" t="s">
        <v>543</v>
      </c>
      <c r="AP35" t="s">
        <v>865</v>
      </c>
      <c r="AQ35" t="s">
        <v>866</v>
      </c>
      <c r="AR35" t="s">
        <v>867</v>
      </c>
      <c r="AT35" t="s">
        <v>868</v>
      </c>
      <c r="AU35" t="s">
        <v>732</v>
      </c>
      <c r="AV35" t="str">
        <f t="shared" si="6"/>
        <v>Central African Republic</v>
      </c>
      <c r="AX35" t="s">
        <v>691</v>
      </c>
      <c r="AY35" t="s">
        <v>869</v>
      </c>
      <c r="BA35" s="29" t="s">
        <v>846</v>
      </c>
      <c r="BC35" t="s">
        <v>870</v>
      </c>
      <c r="BD35" t="s">
        <v>870</v>
      </c>
      <c r="BG35"/>
    </row>
    <row r="36" spans="3:59" x14ac:dyDescent="0.25">
      <c r="C36" s="29" t="s">
        <v>871</v>
      </c>
      <c r="D36" s="29" t="s">
        <v>744</v>
      </c>
      <c r="E36" s="30">
        <v>44197</v>
      </c>
      <c r="F36" s="30">
        <v>45291</v>
      </c>
      <c r="G36" s="32" t="s">
        <v>872</v>
      </c>
      <c r="K36" s="29"/>
      <c r="L36" s="29"/>
      <c r="M36" s="29"/>
      <c r="N36" s="29"/>
      <c r="O36" s="29"/>
      <c r="AM36" t="str">
        <f t="shared" si="4"/>
        <v>Number of people trained</v>
      </c>
      <c r="AN36" t="str">
        <f t="shared" si="5"/>
        <v>Training</v>
      </c>
      <c r="AO36" t="s">
        <v>586</v>
      </c>
      <c r="AP36" t="s">
        <v>651</v>
      </c>
      <c r="AQ36" t="s">
        <v>652</v>
      </c>
      <c r="AR36" t="s">
        <v>653</v>
      </c>
      <c r="AT36" t="s">
        <v>873</v>
      </c>
      <c r="AU36" t="s">
        <v>745</v>
      </c>
      <c r="AV36" t="str">
        <f t="shared" si="6"/>
        <v>Côte d'Ivoire</v>
      </c>
      <c r="AX36" t="s">
        <v>874</v>
      </c>
      <c r="AY36" t="s">
        <v>875</v>
      </c>
      <c r="BA36" s="29" t="s">
        <v>850</v>
      </c>
      <c r="BC36" t="s">
        <v>876</v>
      </c>
      <c r="BD36" t="s">
        <v>876</v>
      </c>
      <c r="BG36"/>
    </row>
    <row r="37" spans="3:59" x14ac:dyDescent="0.25">
      <c r="C37" s="29" t="s">
        <v>877</v>
      </c>
      <c r="D37" s="29" t="s">
        <v>759</v>
      </c>
      <c r="E37" s="30">
        <v>44835</v>
      </c>
      <c r="F37" s="30">
        <v>45291</v>
      </c>
      <c r="G37" s="32" t="s">
        <v>878</v>
      </c>
      <c r="K37" s="29"/>
      <c r="L37" s="29"/>
      <c r="M37" s="29"/>
      <c r="N37" s="29"/>
      <c r="O37" s="29"/>
      <c r="AM37" t="str">
        <f t="shared" si="4"/>
        <v>Waste management treatment sites upgraded</v>
      </c>
      <c r="AN37" t="str">
        <f t="shared" si="5"/>
        <v>Renovations</v>
      </c>
      <c r="AO37" t="s">
        <v>625</v>
      </c>
      <c r="AP37" t="s">
        <v>879</v>
      </c>
      <c r="AQ37" t="s">
        <v>880</v>
      </c>
      <c r="AR37" t="s">
        <v>881</v>
      </c>
      <c r="AT37" t="s">
        <v>882</v>
      </c>
      <c r="AU37" t="s">
        <v>745</v>
      </c>
      <c r="AV37" t="str">
        <f t="shared" si="6"/>
        <v>Côte d'Ivoire</v>
      </c>
      <c r="AX37" t="s">
        <v>634</v>
      </c>
      <c r="AY37" t="s">
        <v>883</v>
      </c>
      <c r="BA37" s="29" t="s">
        <v>876</v>
      </c>
      <c r="BC37" t="s">
        <v>884</v>
      </c>
      <c r="BD37" t="s">
        <v>884</v>
      </c>
      <c r="BG37"/>
    </row>
    <row r="38" spans="3:59" x14ac:dyDescent="0.25">
      <c r="C38" s="29" t="s">
        <v>885</v>
      </c>
      <c r="D38" s="29" t="s">
        <v>759</v>
      </c>
      <c r="E38" s="30">
        <v>44197</v>
      </c>
      <c r="F38" s="30">
        <v>45291</v>
      </c>
      <c r="G38" s="32" t="s">
        <v>886</v>
      </c>
      <c r="K38" s="29"/>
      <c r="L38" s="29"/>
      <c r="M38" s="29"/>
      <c r="N38" s="29"/>
      <c r="O38" s="29"/>
      <c r="AM38" t="str">
        <f t="shared" si="4"/>
        <v>Number of technical staff hired from GF investments</v>
      </c>
      <c r="AN38" t="str">
        <f t="shared" si="5"/>
        <v>Recruitment and Hiring</v>
      </c>
      <c r="AO38" t="s">
        <v>480</v>
      </c>
      <c r="AP38" t="s">
        <v>505</v>
      </c>
      <c r="AQ38" t="s">
        <v>506</v>
      </c>
      <c r="AR38" t="s">
        <v>507</v>
      </c>
      <c r="AT38" t="s">
        <v>887</v>
      </c>
      <c r="AU38" t="s">
        <v>745</v>
      </c>
      <c r="AV38" t="str">
        <f t="shared" si="6"/>
        <v>Côte d'Ivoire</v>
      </c>
      <c r="AX38" t="s">
        <v>634</v>
      </c>
      <c r="AY38" t="s">
        <v>888</v>
      </c>
      <c r="BA38" s="29" t="s">
        <v>853</v>
      </c>
      <c r="BC38" t="s">
        <v>889</v>
      </c>
      <c r="BD38" t="s">
        <v>889</v>
      </c>
      <c r="BG38"/>
    </row>
    <row r="39" spans="3:59" x14ac:dyDescent="0.25">
      <c r="C39" s="29" t="s">
        <v>890</v>
      </c>
      <c r="D39" s="29" t="s">
        <v>759</v>
      </c>
      <c r="E39" s="30">
        <v>44197</v>
      </c>
      <c r="F39" s="30">
        <v>45291</v>
      </c>
      <c r="G39" s="32" t="s">
        <v>891</v>
      </c>
      <c r="K39" s="29"/>
      <c r="L39" s="29"/>
      <c r="M39" s="29"/>
      <c r="N39" s="29"/>
      <c r="O39" s="29"/>
      <c r="AM39" t="str">
        <f t="shared" si="4"/>
        <v>Central and/or peripheral level infrastructure upgraded- e.g. warehouses, etc.</v>
      </c>
      <c r="AN39" t="str">
        <f t="shared" si="5"/>
        <v>Renovations</v>
      </c>
      <c r="AO39" t="s">
        <v>625</v>
      </c>
      <c r="AP39" t="s">
        <v>892</v>
      </c>
      <c r="AQ39" t="s">
        <v>893</v>
      </c>
      <c r="AR39" t="s">
        <v>894</v>
      </c>
      <c r="AT39" t="s">
        <v>895</v>
      </c>
      <c r="AU39" t="s">
        <v>745</v>
      </c>
      <c r="AV39" t="str">
        <f t="shared" si="6"/>
        <v>Côte d'Ivoire</v>
      </c>
      <c r="AX39" t="s">
        <v>634</v>
      </c>
      <c r="AY39" t="s">
        <v>896</v>
      </c>
      <c r="BA39" s="29" t="s">
        <v>862</v>
      </c>
      <c r="BC39" t="s">
        <v>897</v>
      </c>
      <c r="BD39" t="s">
        <v>897</v>
      </c>
      <c r="BG39"/>
    </row>
    <row r="40" spans="3:59" x14ac:dyDescent="0.25">
      <c r="C40" s="29" t="s">
        <v>898</v>
      </c>
      <c r="D40" s="29" t="s">
        <v>759</v>
      </c>
      <c r="E40" s="30">
        <v>44197</v>
      </c>
      <c r="F40" s="30">
        <v>45291</v>
      </c>
      <c r="G40" s="32" t="s">
        <v>899</v>
      </c>
      <c r="K40" s="29"/>
      <c r="L40" s="29"/>
      <c r="M40" s="29"/>
      <c r="N40" s="29"/>
      <c r="O40" s="29"/>
      <c r="AM40" t="str">
        <f t="shared" si="4"/>
        <v>Administrative lead time of procurements conducted through National Systems- Percentage of purchases meeting tender/procurement request to Purchase Order submission benchmark among the total number of Purchase Orders</v>
      </c>
      <c r="AN40" t="str">
        <f t="shared" si="5"/>
        <v>Systems Development</v>
      </c>
      <c r="AO40" t="s">
        <v>502</v>
      </c>
      <c r="AP40" t="s">
        <v>900</v>
      </c>
      <c r="AQ40" t="s">
        <v>901</v>
      </c>
      <c r="AR40" t="s">
        <v>902</v>
      </c>
      <c r="AT40" t="s">
        <v>903</v>
      </c>
      <c r="AU40" t="s">
        <v>745</v>
      </c>
      <c r="AV40" t="str">
        <f t="shared" si="6"/>
        <v>Côte d'Ivoire</v>
      </c>
      <c r="AX40" t="s">
        <v>634</v>
      </c>
      <c r="AY40" t="s">
        <v>837</v>
      </c>
      <c r="BA40" s="29" t="s">
        <v>889</v>
      </c>
      <c r="BC40" t="s">
        <v>904</v>
      </c>
      <c r="BD40" t="s">
        <v>904</v>
      </c>
      <c r="BG40"/>
    </row>
    <row r="41" spans="3:59" x14ac:dyDescent="0.25">
      <c r="C41" s="29" t="s">
        <v>868</v>
      </c>
      <c r="D41" s="29" t="s">
        <v>732</v>
      </c>
      <c r="E41" s="30">
        <v>44197</v>
      </c>
      <c r="F41" s="30">
        <v>45291</v>
      </c>
      <c r="G41" s="32" t="s">
        <v>905</v>
      </c>
      <c r="K41" s="29"/>
      <c r="L41" s="29"/>
      <c r="M41" s="29"/>
      <c r="N41" s="29"/>
      <c r="O41" s="29"/>
      <c r="AM41" t="str">
        <f t="shared" si="4"/>
        <v xml:space="preserve">Affordability of procurements conducted through National Systems- Percentage of products within the defined set of core products procured with a weighted average price (per grant) at or below the PPM reference price among the total number of products procured. </v>
      </c>
      <c r="AN41" t="str">
        <f t="shared" si="5"/>
        <v>Systems Development</v>
      </c>
      <c r="AO41" t="s">
        <v>502</v>
      </c>
      <c r="AP41" t="s">
        <v>906</v>
      </c>
      <c r="AQ41" t="s">
        <v>907</v>
      </c>
      <c r="AR41" t="s">
        <v>908</v>
      </c>
      <c r="AT41" t="s">
        <v>909</v>
      </c>
      <c r="AU41" t="s">
        <v>745</v>
      </c>
      <c r="AV41" t="str">
        <f t="shared" si="6"/>
        <v>Côte d'Ivoire</v>
      </c>
      <c r="AX41" t="s">
        <v>593</v>
      </c>
      <c r="AY41" t="s">
        <v>910</v>
      </c>
      <c r="BA41" s="29" t="s">
        <v>870</v>
      </c>
      <c r="BC41" t="s">
        <v>911</v>
      </c>
      <c r="BD41" t="s">
        <v>911</v>
      </c>
      <c r="BG41"/>
    </row>
    <row r="42" spans="3:59" x14ac:dyDescent="0.25">
      <c r="C42" s="29" t="s">
        <v>859</v>
      </c>
      <c r="D42" s="29" t="s">
        <v>732</v>
      </c>
      <c r="E42" s="30">
        <v>44197</v>
      </c>
      <c r="F42" s="30">
        <v>45291</v>
      </c>
      <c r="G42" s="32" t="s">
        <v>912</v>
      </c>
      <c r="K42" s="29"/>
      <c r="L42" s="29"/>
      <c r="M42" s="29"/>
      <c r="N42" s="29"/>
      <c r="O42" s="29"/>
      <c r="AM42" t="str">
        <f t="shared" si="4"/>
        <v>National policies/guidelines for waste management, biosafety, biosecurity developed</v>
      </c>
      <c r="AN42" t="str">
        <f t="shared" si="5"/>
        <v>Policy/ Guidelines</v>
      </c>
      <c r="AO42" t="s">
        <v>607</v>
      </c>
      <c r="AP42" t="s">
        <v>778</v>
      </c>
      <c r="AQ42" t="s">
        <v>779</v>
      </c>
      <c r="AR42" t="s">
        <v>780</v>
      </c>
      <c r="AT42" t="s">
        <v>877</v>
      </c>
      <c r="AU42" t="s">
        <v>759</v>
      </c>
      <c r="AV42" t="str">
        <f t="shared" si="6"/>
        <v>Cameroon</v>
      </c>
      <c r="AX42" t="s">
        <v>593</v>
      </c>
      <c r="AY42" t="s">
        <v>913</v>
      </c>
      <c r="BA42" s="29" t="s">
        <v>884</v>
      </c>
      <c r="BC42" t="s">
        <v>914</v>
      </c>
      <c r="BD42" t="s">
        <v>914</v>
      </c>
      <c r="BG42"/>
    </row>
    <row r="43" spans="3:59" x14ac:dyDescent="0.25">
      <c r="C43" s="29" t="s">
        <v>915</v>
      </c>
      <c r="D43" s="29" t="s">
        <v>782</v>
      </c>
      <c r="E43" s="30">
        <v>44562</v>
      </c>
      <c r="F43" s="30">
        <v>45657</v>
      </c>
      <c r="G43" s="32" t="s">
        <v>916</v>
      </c>
      <c r="K43" s="29"/>
      <c r="L43" s="29"/>
      <c r="M43" s="29"/>
      <c r="N43" s="29"/>
      <c r="O43" s="29"/>
      <c r="AM43" t="str">
        <f t="shared" si="4"/>
        <v>National health care waste management strategy or action plan developed</v>
      </c>
      <c r="AN43" t="str">
        <f t="shared" si="5"/>
        <v>Strategy and planning</v>
      </c>
      <c r="AO43" t="s">
        <v>525</v>
      </c>
      <c r="AP43" t="s">
        <v>917</v>
      </c>
      <c r="AQ43" t="s">
        <v>918</v>
      </c>
      <c r="AR43" t="s">
        <v>919</v>
      </c>
      <c r="AT43" t="s">
        <v>885</v>
      </c>
      <c r="AU43" t="s">
        <v>759</v>
      </c>
      <c r="AV43" t="str">
        <f t="shared" si="6"/>
        <v>Cameroon</v>
      </c>
      <c r="AX43" t="s">
        <v>593</v>
      </c>
      <c r="AY43" t="s">
        <v>920</v>
      </c>
      <c r="BA43" s="29" t="s">
        <v>897</v>
      </c>
      <c r="BC43" t="s">
        <v>921</v>
      </c>
      <c r="BD43" t="s">
        <v>921</v>
      </c>
      <c r="BG43"/>
    </row>
    <row r="44" spans="3:59" x14ac:dyDescent="0.25">
      <c r="C44" s="29" t="s">
        <v>922</v>
      </c>
      <c r="D44" s="29" t="s">
        <v>782</v>
      </c>
      <c r="E44" s="30">
        <v>44378</v>
      </c>
      <c r="F44" s="30">
        <v>45473</v>
      </c>
      <c r="G44" s="32" t="s">
        <v>923</v>
      </c>
      <c r="K44" s="29"/>
      <c r="L44" s="29"/>
      <c r="M44" s="29"/>
      <c r="N44" s="29"/>
      <c r="O44" s="29"/>
      <c r="AM44" t="str">
        <f t="shared" si="4"/>
        <v>Number of people trained</v>
      </c>
      <c r="AN44" t="str">
        <f t="shared" si="5"/>
        <v>Training</v>
      </c>
      <c r="AO44" t="s">
        <v>586</v>
      </c>
      <c r="AP44" t="s">
        <v>651</v>
      </c>
      <c r="AQ44" t="s">
        <v>652</v>
      </c>
      <c r="AR44" t="s">
        <v>653</v>
      </c>
      <c r="AT44" t="s">
        <v>890</v>
      </c>
      <c r="AU44" t="s">
        <v>759</v>
      </c>
      <c r="AV44" t="str">
        <f t="shared" si="6"/>
        <v>Cameroon</v>
      </c>
      <c r="AX44" t="s">
        <v>593</v>
      </c>
      <c r="AY44" t="s">
        <v>924</v>
      </c>
      <c r="BA44" s="29" t="s">
        <v>911</v>
      </c>
      <c r="BC44" t="s">
        <v>925</v>
      </c>
      <c r="BD44" t="s">
        <v>925</v>
      </c>
      <c r="BG44"/>
    </row>
    <row r="45" spans="3:59" x14ac:dyDescent="0.25">
      <c r="C45" s="29" t="s">
        <v>926</v>
      </c>
      <c r="D45" s="29" t="s">
        <v>782</v>
      </c>
      <c r="E45" s="30">
        <v>44378</v>
      </c>
      <c r="F45" s="30">
        <v>45473</v>
      </c>
      <c r="G45" s="32" t="s">
        <v>927</v>
      </c>
      <c r="K45" s="29"/>
      <c r="L45" s="29"/>
      <c r="M45" s="29"/>
      <c r="N45" s="29"/>
      <c r="O45" s="29"/>
      <c r="AM45" t="str">
        <f t="shared" si="4"/>
        <v>Number of CHW supervisors hired from GF investments</v>
      </c>
      <c r="AN45" t="str">
        <f t="shared" si="5"/>
        <v>Recruitment and Hiring</v>
      </c>
      <c r="AO45" t="s">
        <v>480</v>
      </c>
      <c r="AP45" t="s">
        <v>928</v>
      </c>
      <c r="AQ45" t="s">
        <v>929</v>
      </c>
      <c r="AR45" t="s">
        <v>930</v>
      </c>
      <c r="AT45" t="s">
        <v>898</v>
      </c>
      <c r="AU45" t="s">
        <v>759</v>
      </c>
      <c r="AV45" t="str">
        <f t="shared" si="6"/>
        <v>Cameroon</v>
      </c>
      <c r="AX45" t="s">
        <v>593</v>
      </c>
      <c r="AY45" t="s">
        <v>931</v>
      </c>
      <c r="BA45" s="29" t="s">
        <v>904</v>
      </c>
      <c r="BC45" t="s">
        <v>932</v>
      </c>
      <c r="BD45" t="s">
        <v>932</v>
      </c>
      <c r="BG45"/>
    </row>
    <row r="46" spans="3:59" x14ac:dyDescent="0.25">
      <c r="C46" s="29" t="s">
        <v>933</v>
      </c>
      <c r="D46" s="29" t="s">
        <v>793</v>
      </c>
      <c r="E46" s="30">
        <v>44866</v>
      </c>
      <c r="F46" s="30">
        <v>46022</v>
      </c>
      <c r="G46" s="32" t="s">
        <v>934</v>
      </c>
      <c r="K46" s="29"/>
      <c r="L46" s="29"/>
      <c r="M46" s="29"/>
      <c r="N46" s="29"/>
      <c r="O46" s="29"/>
      <c r="AM46" t="str">
        <f t="shared" si="4"/>
        <v>Policy/guidelines developed</v>
      </c>
      <c r="AN46" t="str">
        <f t="shared" si="5"/>
        <v>Policy/ Guidelines</v>
      </c>
      <c r="AO46" t="s">
        <v>607</v>
      </c>
      <c r="AP46" t="s">
        <v>818</v>
      </c>
      <c r="AQ46" t="s">
        <v>819</v>
      </c>
      <c r="AR46" t="s">
        <v>820</v>
      </c>
      <c r="AT46" t="s">
        <v>935</v>
      </c>
      <c r="AU46" t="s">
        <v>772</v>
      </c>
      <c r="AV46" t="str">
        <f t="shared" si="6"/>
        <v>Congo (Democratic Republic)</v>
      </c>
      <c r="AX46" t="s">
        <v>593</v>
      </c>
      <c r="AY46" t="s">
        <v>936</v>
      </c>
      <c r="BA46" s="29" t="s">
        <v>921</v>
      </c>
      <c r="BC46" t="s">
        <v>937</v>
      </c>
      <c r="BD46" t="s">
        <v>937</v>
      </c>
      <c r="BG46"/>
    </row>
    <row r="47" spans="3:59" x14ac:dyDescent="0.25">
      <c r="C47" s="29" t="s">
        <v>938</v>
      </c>
      <c r="D47" s="29" t="s">
        <v>801</v>
      </c>
      <c r="E47" s="30">
        <v>44562</v>
      </c>
      <c r="F47" s="30">
        <v>45657</v>
      </c>
      <c r="G47" s="32" t="s">
        <v>939</v>
      </c>
      <c r="K47" s="29"/>
      <c r="L47" s="29"/>
      <c r="M47" s="29"/>
      <c r="N47" s="29"/>
      <c r="O47" s="29"/>
      <c r="AM47" t="str">
        <f t="shared" si="4"/>
        <v>Referral system between health facility and community set-up</v>
      </c>
      <c r="AN47" t="str">
        <f t="shared" si="5"/>
        <v>Systems Development</v>
      </c>
      <c r="AO47" t="s">
        <v>502</v>
      </c>
      <c r="AP47" t="s">
        <v>940</v>
      </c>
      <c r="AQ47" t="s">
        <v>941</v>
      </c>
      <c r="AR47" t="s">
        <v>942</v>
      </c>
      <c r="AT47" t="s">
        <v>943</v>
      </c>
      <c r="AU47" t="s">
        <v>772</v>
      </c>
      <c r="AV47" t="str">
        <f t="shared" si="6"/>
        <v>Congo (Democratic Republic)</v>
      </c>
      <c r="AX47" t="s">
        <v>593</v>
      </c>
      <c r="AY47" t="s">
        <v>510</v>
      </c>
      <c r="BA47" s="29" t="s">
        <v>914</v>
      </c>
      <c r="BC47" t="s">
        <v>944</v>
      </c>
      <c r="BD47" t="s">
        <v>944</v>
      </c>
      <c r="BG47"/>
    </row>
    <row r="48" spans="3:59" x14ac:dyDescent="0.25">
      <c r="C48" s="29" t="s">
        <v>945</v>
      </c>
      <c r="D48" s="29" t="s">
        <v>801</v>
      </c>
      <c r="E48" s="30">
        <v>44562</v>
      </c>
      <c r="F48" s="30">
        <v>45657</v>
      </c>
      <c r="G48" s="32" t="s">
        <v>946</v>
      </c>
      <c r="K48" s="29"/>
      <c r="L48" s="29"/>
      <c r="M48" s="29"/>
      <c r="N48" s="29"/>
      <c r="O48" s="29"/>
      <c r="AM48" t="str">
        <f t="shared" si="4"/>
        <v xml:space="preserve">HRH information system developed and rolled out </v>
      </c>
      <c r="AN48" t="str">
        <f t="shared" si="5"/>
        <v>Systems Development</v>
      </c>
      <c r="AO48" t="s">
        <v>502</v>
      </c>
      <c r="AP48" t="s">
        <v>947</v>
      </c>
      <c r="AQ48" t="s">
        <v>948</v>
      </c>
      <c r="AR48" t="s">
        <v>949</v>
      </c>
      <c r="AT48" t="s">
        <v>950</v>
      </c>
      <c r="AU48" t="s">
        <v>772</v>
      </c>
      <c r="AV48" t="str">
        <f t="shared" si="6"/>
        <v>Congo (Democratic Republic)</v>
      </c>
      <c r="AX48" t="s">
        <v>731</v>
      </c>
      <c r="AY48" t="s">
        <v>951</v>
      </c>
      <c r="BA48" s="29" t="s">
        <v>925</v>
      </c>
      <c r="BC48" t="s">
        <v>952</v>
      </c>
      <c r="BD48" t="s">
        <v>952</v>
      </c>
      <c r="BG48"/>
    </row>
    <row r="49" spans="3:59" x14ac:dyDescent="0.25">
      <c r="C49" s="29" t="s">
        <v>953</v>
      </c>
      <c r="D49" s="29" t="s">
        <v>783</v>
      </c>
      <c r="E49" s="30">
        <v>44197</v>
      </c>
      <c r="F49" s="30">
        <v>45291</v>
      </c>
      <c r="G49" s="32" t="s">
        <v>954</v>
      </c>
      <c r="K49" s="29"/>
      <c r="L49" s="29"/>
      <c r="M49" s="29"/>
      <c r="N49" s="29"/>
      <c r="O49" s="29"/>
      <c r="AM49" t="str">
        <f t="shared" si="4"/>
        <v>Number of people trained</v>
      </c>
      <c r="AN49" t="str">
        <f t="shared" si="5"/>
        <v>Training</v>
      </c>
      <c r="AO49" t="s">
        <v>586</v>
      </c>
      <c r="AP49" t="s">
        <v>651</v>
      </c>
      <c r="AQ49" t="s">
        <v>652</v>
      </c>
      <c r="AR49" t="s">
        <v>653</v>
      </c>
      <c r="AT49" t="s">
        <v>955</v>
      </c>
      <c r="AU49" t="s">
        <v>772</v>
      </c>
      <c r="AV49" t="str">
        <f t="shared" si="6"/>
        <v>Congo (Democratic Republic)</v>
      </c>
      <c r="AX49" t="s">
        <v>731</v>
      </c>
      <c r="AY49" t="s">
        <v>956</v>
      </c>
      <c r="BA49" s="29" t="s">
        <v>932</v>
      </c>
      <c r="BC49" t="s">
        <v>744</v>
      </c>
      <c r="BD49" t="s">
        <v>744</v>
      </c>
      <c r="BG49"/>
    </row>
    <row r="50" spans="3:59" x14ac:dyDescent="0.25">
      <c r="C50" s="29" t="s">
        <v>957</v>
      </c>
      <c r="D50" s="29" t="s">
        <v>783</v>
      </c>
      <c r="E50" s="30">
        <v>44197</v>
      </c>
      <c r="F50" s="30">
        <v>45291</v>
      </c>
      <c r="G50" s="32" t="s">
        <v>958</v>
      </c>
      <c r="K50" s="29"/>
      <c r="L50" s="29"/>
      <c r="M50" s="29"/>
      <c r="N50" s="29"/>
      <c r="O50" s="29"/>
      <c r="AM50" t="str">
        <f t="shared" si="4"/>
        <v>Number of CHW hired from GF investments</v>
      </c>
      <c r="AN50" t="str">
        <f t="shared" si="5"/>
        <v>Recruitment and Hiring</v>
      </c>
      <c r="AO50" t="s">
        <v>480</v>
      </c>
      <c r="AP50" t="s">
        <v>483</v>
      </c>
      <c r="AQ50" t="s">
        <v>484</v>
      </c>
      <c r="AR50" t="s">
        <v>485</v>
      </c>
      <c r="AT50" t="s">
        <v>959</v>
      </c>
      <c r="AU50" t="s">
        <v>772</v>
      </c>
      <c r="AV50" t="str">
        <f t="shared" si="6"/>
        <v>Congo (Democratic Republic)</v>
      </c>
      <c r="AX50" t="s">
        <v>744</v>
      </c>
      <c r="AY50" t="s">
        <v>960</v>
      </c>
      <c r="BA50" s="29" t="s">
        <v>937</v>
      </c>
      <c r="BC50" t="s">
        <v>961</v>
      </c>
      <c r="BD50" t="s">
        <v>961</v>
      </c>
      <c r="BG50"/>
    </row>
    <row r="51" spans="3:59" x14ac:dyDescent="0.25">
      <c r="C51" s="29" t="s">
        <v>935</v>
      </c>
      <c r="D51" s="29" t="s">
        <v>772</v>
      </c>
      <c r="E51" s="30">
        <v>44197</v>
      </c>
      <c r="F51" s="30">
        <v>45291</v>
      </c>
      <c r="G51" s="32" t="s">
        <v>962</v>
      </c>
      <c r="K51" s="29"/>
      <c r="L51" s="29"/>
      <c r="M51" s="29"/>
      <c r="N51" s="29"/>
      <c r="O51" s="29"/>
      <c r="AM51" t="str">
        <f t="shared" si="4"/>
        <v>HRH strategy and plan developed</v>
      </c>
      <c r="AN51" t="str">
        <f t="shared" si="5"/>
        <v>Strategy and planning</v>
      </c>
      <c r="AO51" t="s">
        <v>525</v>
      </c>
      <c r="AP51" t="s">
        <v>963</v>
      </c>
      <c r="AQ51" t="s">
        <v>964</v>
      </c>
      <c r="AR51" t="s">
        <v>965</v>
      </c>
      <c r="AT51" t="s">
        <v>966</v>
      </c>
      <c r="AU51" t="s">
        <v>772</v>
      </c>
      <c r="AV51" t="str">
        <f t="shared" si="6"/>
        <v>Congo (Democratic Republic)</v>
      </c>
      <c r="AX51" t="s">
        <v>744</v>
      </c>
      <c r="AY51" t="s">
        <v>967</v>
      </c>
      <c r="BA51" s="29" t="s">
        <v>944</v>
      </c>
      <c r="BC51" t="s">
        <v>968</v>
      </c>
      <c r="BD51" t="s">
        <v>968</v>
      </c>
      <c r="BG51"/>
    </row>
    <row r="52" spans="3:59" x14ac:dyDescent="0.25">
      <c r="C52" s="29" t="s">
        <v>966</v>
      </c>
      <c r="D52" s="29" t="s">
        <v>772</v>
      </c>
      <c r="E52" s="30">
        <v>44197</v>
      </c>
      <c r="F52" s="30">
        <v>45291</v>
      </c>
      <c r="G52" s="32" t="s">
        <v>969</v>
      </c>
      <c r="K52" s="29"/>
      <c r="L52" s="29"/>
      <c r="M52" s="29"/>
      <c r="N52" s="29"/>
      <c r="O52" s="29"/>
      <c r="AM52" t="str">
        <f t="shared" si="4"/>
        <v>Number of people trained</v>
      </c>
      <c r="AN52" t="str">
        <f t="shared" si="5"/>
        <v>Training</v>
      </c>
      <c r="AO52" t="s">
        <v>586</v>
      </c>
      <c r="AP52" t="s">
        <v>651</v>
      </c>
      <c r="AQ52" t="s">
        <v>652</v>
      </c>
      <c r="AR52" t="s">
        <v>653</v>
      </c>
      <c r="AT52" t="s">
        <v>953</v>
      </c>
      <c r="AU52" t="s">
        <v>783</v>
      </c>
      <c r="AV52" t="str">
        <f t="shared" si="6"/>
        <v>Congo</v>
      </c>
      <c r="AX52" t="s">
        <v>744</v>
      </c>
      <c r="AY52" t="s">
        <v>970</v>
      </c>
      <c r="BA52" s="29" t="s">
        <v>971</v>
      </c>
      <c r="BC52" t="s">
        <v>972</v>
      </c>
      <c r="BD52" t="s">
        <v>972</v>
      </c>
      <c r="BG52"/>
    </row>
    <row r="53" spans="3:59" x14ac:dyDescent="0.25">
      <c r="C53" s="29" t="s">
        <v>943</v>
      </c>
      <c r="D53" s="29" t="s">
        <v>772</v>
      </c>
      <c r="E53" s="30">
        <v>44197</v>
      </c>
      <c r="F53" s="30">
        <v>45291</v>
      </c>
      <c r="G53" s="32" t="s">
        <v>973</v>
      </c>
      <c r="K53" s="29"/>
      <c r="L53" s="29"/>
      <c r="M53" s="29"/>
      <c r="N53" s="29"/>
      <c r="O53" s="29"/>
      <c r="AM53" t="str">
        <f t="shared" si="4"/>
        <v>National IPC program and guidelines and IPC plan developed</v>
      </c>
      <c r="AN53" t="str">
        <f t="shared" si="5"/>
        <v>Policy/ Guidelines</v>
      </c>
      <c r="AO53" t="s">
        <v>607</v>
      </c>
      <c r="AP53" t="s">
        <v>974</v>
      </c>
      <c r="AQ53" t="s">
        <v>975</v>
      </c>
      <c r="AR53" t="s">
        <v>976</v>
      </c>
      <c r="AT53" t="s">
        <v>957</v>
      </c>
      <c r="AU53" t="s">
        <v>783</v>
      </c>
      <c r="AV53" t="str">
        <f t="shared" si="6"/>
        <v>Congo</v>
      </c>
      <c r="AX53" t="s">
        <v>744</v>
      </c>
      <c r="AY53" t="s">
        <v>977</v>
      </c>
      <c r="BA53" s="29" t="s">
        <v>952</v>
      </c>
      <c r="BC53" t="s">
        <v>978</v>
      </c>
      <c r="BD53" t="s">
        <v>978</v>
      </c>
      <c r="BG53"/>
    </row>
    <row r="54" spans="3:59" x14ac:dyDescent="0.25">
      <c r="C54" s="29" t="s">
        <v>959</v>
      </c>
      <c r="D54" s="29" t="s">
        <v>772</v>
      </c>
      <c r="E54" s="30">
        <v>44197</v>
      </c>
      <c r="F54" s="30">
        <v>45291</v>
      </c>
      <c r="G54" s="32" t="s">
        <v>979</v>
      </c>
      <c r="K54" s="29"/>
      <c r="L54" s="29"/>
      <c r="M54" s="29"/>
      <c r="N54" s="29"/>
      <c r="O54" s="29"/>
      <c r="AM54" t="str">
        <f t="shared" si="4"/>
        <v>Number of technical staff hired from GF investments</v>
      </c>
      <c r="AN54" t="str">
        <f t="shared" si="5"/>
        <v>Recruitment and Hiring</v>
      </c>
      <c r="AO54" t="s">
        <v>480</v>
      </c>
      <c r="AP54" t="s">
        <v>505</v>
      </c>
      <c r="AQ54" t="s">
        <v>506</v>
      </c>
      <c r="AR54" t="s">
        <v>507</v>
      </c>
      <c r="AT54" t="s">
        <v>933</v>
      </c>
      <c r="AU54" t="s">
        <v>793</v>
      </c>
      <c r="AV54" t="str">
        <f t="shared" si="6"/>
        <v>Colombia</v>
      </c>
      <c r="AX54" t="s">
        <v>744</v>
      </c>
      <c r="AY54" t="s">
        <v>980</v>
      </c>
      <c r="BA54" s="29" t="s">
        <v>961</v>
      </c>
      <c r="BC54" t="s">
        <v>981</v>
      </c>
      <c r="BD54" t="s">
        <v>981</v>
      </c>
      <c r="BG54"/>
    </row>
    <row r="55" spans="3:59" x14ac:dyDescent="0.25">
      <c r="C55" s="29" t="s">
        <v>955</v>
      </c>
      <c r="D55" s="29" t="s">
        <v>772</v>
      </c>
      <c r="E55" s="30">
        <v>44197</v>
      </c>
      <c r="F55" s="30">
        <v>45291</v>
      </c>
      <c r="G55" s="32" t="s">
        <v>982</v>
      </c>
      <c r="K55" s="29"/>
      <c r="L55" s="29"/>
      <c r="M55" s="29"/>
      <c r="N55" s="29"/>
      <c r="O55" s="29"/>
      <c r="AM55" t="str">
        <f t="shared" si="4"/>
        <v>Number of people trained</v>
      </c>
      <c r="AN55" t="str">
        <f t="shared" si="5"/>
        <v>Training</v>
      </c>
      <c r="AO55" t="s">
        <v>586</v>
      </c>
      <c r="AP55" t="s">
        <v>651</v>
      </c>
      <c r="AQ55" t="s">
        <v>652</v>
      </c>
      <c r="AR55" t="s">
        <v>653</v>
      </c>
      <c r="AT55" t="s">
        <v>938</v>
      </c>
      <c r="AU55" t="s">
        <v>801</v>
      </c>
      <c r="AV55" t="str">
        <f t="shared" si="6"/>
        <v>Comoros</v>
      </c>
      <c r="AX55" t="s">
        <v>759</v>
      </c>
      <c r="AY55" t="s">
        <v>983</v>
      </c>
      <c r="BA55" s="29" t="s">
        <v>978</v>
      </c>
      <c r="BC55" t="s">
        <v>984</v>
      </c>
      <c r="BD55" t="s">
        <v>984</v>
      </c>
      <c r="BG55"/>
    </row>
    <row r="56" spans="3:59" x14ac:dyDescent="0.25">
      <c r="C56" s="29" t="s">
        <v>950</v>
      </c>
      <c r="D56" s="29" t="s">
        <v>772</v>
      </c>
      <c r="E56" s="30">
        <v>44197</v>
      </c>
      <c r="F56" s="30">
        <v>45291</v>
      </c>
      <c r="G56" s="32" t="s">
        <v>985</v>
      </c>
      <c r="K56" s="29"/>
      <c r="L56" s="29"/>
      <c r="M56" s="29"/>
      <c r="N56" s="29"/>
      <c r="O56" s="29"/>
      <c r="AM56" t="str">
        <f t="shared" si="4"/>
        <v>Referral system between health facility and community set-up</v>
      </c>
      <c r="AN56" t="str">
        <f t="shared" si="5"/>
        <v>Systems Development</v>
      </c>
      <c r="AO56" t="s">
        <v>502</v>
      </c>
      <c r="AP56" t="s">
        <v>940</v>
      </c>
      <c r="AQ56" t="s">
        <v>941</v>
      </c>
      <c r="AR56" t="s">
        <v>942</v>
      </c>
      <c r="AT56" t="s">
        <v>945</v>
      </c>
      <c r="AU56" t="s">
        <v>801</v>
      </c>
      <c r="AV56" t="str">
        <f t="shared" si="6"/>
        <v>Comoros</v>
      </c>
      <c r="AX56" t="s">
        <v>759</v>
      </c>
      <c r="AY56" t="s">
        <v>986</v>
      </c>
      <c r="BA56" s="29" t="s">
        <v>968</v>
      </c>
      <c r="BC56" t="s">
        <v>987</v>
      </c>
      <c r="BD56" t="s">
        <v>987</v>
      </c>
      <c r="BG56"/>
    </row>
    <row r="57" spans="3:59" x14ac:dyDescent="0.25">
      <c r="C57" s="29" t="s">
        <v>988</v>
      </c>
      <c r="D57" s="29" t="s">
        <v>815</v>
      </c>
      <c r="E57" s="30">
        <v>44378</v>
      </c>
      <c r="F57" s="30">
        <v>45473</v>
      </c>
      <c r="G57" s="32" t="s">
        <v>989</v>
      </c>
      <c r="K57" s="29"/>
      <c r="L57" s="29"/>
      <c r="M57" s="29"/>
      <c r="N57" s="29"/>
      <c r="O57" s="29"/>
      <c r="AM57" t="str">
        <f t="shared" si="4"/>
        <v>Number and percent of facilities with IPC guidelines developed or updated from national guidelines</v>
      </c>
      <c r="AN57" t="str">
        <f t="shared" si="5"/>
        <v>Policy/ Guidelines</v>
      </c>
      <c r="AO57" t="s">
        <v>607</v>
      </c>
      <c r="AP57" t="s">
        <v>990</v>
      </c>
      <c r="AQ57" t="s">
        <v>991</v>
      </c>
      <c r="AR57" t="s">
        <v>992</v>
      </c>
      <c r="AT57" t="s">
        <v>854</v>
      </c>
      <c r="AU57" t="s">
        <v>731</v>
      </c>
      <c r="AV57" t="str">
        <f t="shared" si="6"/>
        <v>Cabo Verde</v>
      </c>
      <c r="AX57" t="s">
        <v>759</v>
      </c>
      <c r="AY57" t="s">
        <v>837</v>
      </c>
      <c r="BA57" s="29" t="s">
        <v>987</v>
      </c>
      <c r="BC57" t="s">
        <v>993</v>
      </c>
      <c r="BD57" t="s">
        <v>993</v>
      </c>
      <c r="BG57"/>
    </row>
    <row r="58" spans="3:59" x14ac:dyDescent="0.25">
      <c r="C58" s="29" t="s">
        <v>895</v>
      </c>
      <c r="D58" s="29" t="s">
        <v>745</v>
      </c>
      <c r="E58" s="30">
        <v>44197</v>
      </c>
      <c r="F58" s="30">
        <v>45291</v>
      </c>
      <c r="G58" s="32" t="s">
        <v>994</v>
      </c>
      <c r="K58" s="29"/>
      <c r="L58" s="29"/>
      <c r="M58" s="29"/>
      <c r="N58" s="29"/>
      <c r="O58" s="29"/>
      <c r="AM58" t="str">
        <f t="shared" si="4"/>
        <v>Assessments conducted</v>
      </c>
      <c r="AN58" t="str">
        <f t="shared" si="5"/>
        <v>Evaluations, assessments</v>
      </c>
      <c r="AO58" t="s">
        <v>543</v>
      </c>
      <c r="AP58" t="s">
        <v>995</v>
      </c>
      <c r="AQ58" t="s">
        <v>996</v>
      </c>
      <c r="AR58" t="s">
        <v>997</v>
      </c>
      <c r="AT58" t="s">
        <v>988</v>
      </c>
      <c r="AU58" t="s">
        <v>815</v>
      </c>
      <c r="AV58" t="str">
        <f t="shared" si="6"/>
        <v>Costa Rica</v>
      </c>
      <c r="AX58" t="s">
        <v>759</v>
      </c>
      <c r="AY58" t="s">
        <v>998</v>
      </c>
      <c r="BA58" s="29" t="s">
        <v>999</v>
      </c>
      <c r="BC58" t="s">
        <v>1000</v>
      </c>
      <c r="BD58" t="s">
        <v>1000</v>
      </c>
      <c r="BG58"/>
    </row>
    <row r="59" spans="3:59" x14ac:dyDescent="0.25">
      <c r="C59" s="29" t="s">
        <v>887</v>
      </c>
      <c r="D59" s="29" t="s">
        <v>745</v>
      </c>
      <c r="E59" s="30">
        <v>44197</v>
      </c>
      <c r="F59" s="30">
        <v>45291</v>
      </c>
      <c r="G59" s="32" t="s">
        <v>1001</v>
      </c>
      <c r="K59" s="29"/>
      <c r="L59" s="29"/>
      <c r="M59" s="29"/>
      <c r="N59" s="29"/>
      <c r="O59" s="29"/>
      <c r="AM59" t="str">
        <f t="shared" si="4"/>
        <v>Operational action plan  based on recommendations developed and costed</v>
      </c>
      <c r="AN59" t="str">
        <f t="shared" si="5"/>
        <v>Strategy and planning</v>
      </c>
      <c r="AO59" t="s">
        <v>525</v>
      </c>
      <c r="AP59" t="s">
        <v>1002</v>
      </c>
      <c r="AQ59" t="s">
        <v>1003</v>
      </c>
      <c r="AR59" t="s">
        <v>1004</v>
      </c>
      <c r="AT59" t="s">
        <v>1005</v>
      </c>
      <c r="AU59" t="s">
        <v>822</v>
      </c>
      <c r="AV59" t="str">
        <f t="shared" si="6"/>
        <v>Cuba</v>
      </c>
      <c r="AX59" t="s">
        <v>732</v>
      </c>
      <c r="AY59" t="s">
        <v>1006</v>
      </c>
      <c r="BA59" s="29" t="s">
        <v>1007</v>
      </c>
      <c r="BC59" t="s">
        <v>1008</v>
      </c>
      <c r="BD59" t="s">
        <v>1008</v>
      </c>
      <c r="BG59"/>
    </row>
    <row r="60" spans="3:59" x14ac:dyDescent="0.25">
      <c r="C60" s="29" t="s">
        <v>903</v>
      </c>
      <c r="D60" s="29" t="s">
        <v>745</v>
      </c>
      <c r="E60" s="30">
        <v>44197</v>
      </c>
      <c r="F60" s="30">
        <v>45291</v>
      </c>
      <c r="G60" s="32" t="s">
        <v>1009</v>
      </c>
      <c r="K60" s="29"/>
      <c r="L60" s="29"/>
      <c r="M60" s="29"/>
      <c r="N60" s="29"/>
      <c r="O60" s="29"/>
      <c r="AM60" t="str">
        <f t="shared" si="4"/>
        <v>CSOs and networks supported to engage in coordination and planning</v>
      </c>
      <c r="AN60" t="str">
        <f t="shared" si="5"/>
        <v>Strategy and planning</v>
      </c>
      <c r="AO60" t="s">
        <v>525</v>
      </c>
      <c r="AP60" t="s">
        <v>1010</v>
      </c>
      <c r="AQ60" t="s">
        <v>1011</v>
      </c>
      <c r="AR60" t="s">
        <v>1012</v>
      </c>
      <c r="AT60" t="s">
        <v>1013</v>
      </c>
      <c r="AU60" t="s">
        <v>826</v>
      </c>
      <c r="AV60" t="str">
        <f t="shared" si="6"/>
        <v>Djibouti</v>
      </c>
      <c r="AX60" t="s">
        <v>732</v>
      </c>
      <c r="AY60" t="s">
        <v>1014</v>
      </c>
      <c r="BA60" s="29" t="s">
        <v>993</v>
      </c>
      <c r="BC60" t="s">
        <v>1015</v>
      </c>
      <c r="BD60" t="s">
        <v>1015</v>
      </c>
      <c r="BG60"/>
    </row>
    <row r="61" spans="3:59" x14ac:dyDescent="0.25">
      <c r="C61" s="29" t="s">
        <v>882</v>
      </c>
      <c r="D61" s="29" t="s">
        <v>745</v>
      </c>
      <c r="E61" s="30">
        <v>44197</v>
      </c>
      <c r="F61" s="30">
        <v>45291</v>
      </c>
      <c r="G61" s="32" t="s">
        <v>1016</v>
      </c>
      <c r="K61" s="29"/>
      <c r="L61" s="29"/>
      <c r="M61" s="29"/>
      <c r="N61" s="29"/>
      <c r="O61" s="29"/>
      <c r="AM61" t="str">
        <f t="shared" si="4"/>
        <v>Number of organizations (e.g. Community-Based Organizations) trained</v>
      </c>
      <c r="AN61" t="str">
        <f t="shared" si="5"/>
        <v>Training</v>
      </c>
      <c r="AO61" t="s">
        <v>586</v>
      </c>
      <c r="AP61" t="s">
        <v>1017</v>
      </c>
      <c r="AQ61" t="s">
        <v>1018</v>
      </c>
      <c r="AR61" t="s">
        <v>1019</v>
      </c>
      <c r="AT61" t="s">
        <v>1020</v>
      </c>
      <c r="AU61" t="s">
        <v>832</v>
      </c>
      <c r="AV61" t="str">
        <f t="shared" si="6"/>
        <v>Dominican Republic</v>
      </c>
      <c r="AX61" t="s">
        <v>732</v>
      </c>
      <c r="AY61" t="s">
        <v>1021</v>
      </c>
      <c r="BA61" s="29" t="s">
        <v>1022</v>
      </c>
      <c r="BC61" t="s">
        <v>1023</v>
      </c>
      <c r="BD61" t="s">
        <v>1023</v>
      </c>
      <c r="BG61"/>
    </row>
    <row r="62" spans="3:59" x14ac:dyDescent="0.25">
      <c r="C62" s="29" t="s">
        <v>909</v>
      </c>
      <c r="D62" s="29" t="s">
        <v>745</v>
      </c>
      <c r="E62" s="30">
        <v>44197</v>
      </c>
      <c r="F62" s="30">
        <v>45291</v>
      </c>
      <c r="G62" s="32" t="s">
        <v>1024</v>
      </c>
      <c r="K62" s="29"/>
      <c r="L62" s="29"/>
      <c r="M62" s="29"/>
      <c r="N62" s="29"/>
      <c r="O62" s="29"/>
      <c r="AM62" t="str">
        <f t="shared" si="4"/>
        <v>National health sector policy/strategy/plan developed</v>
      </c>
      <c r="AN62" t="str">
        <f t="shared" si="5"/>
        <v>Strategy and planning</v>
      </c>
      <c r="AO62" t="s">
        <v>525</v>
      </c>
      <c r="AP62" t="s">
        <v>1025</v>
      </c>
      <c r="AQ62" t="s">
        <v>1026</v>
      </c>
      <c r="AR62" t="s">
        <v>1027</v>
      </c>
      <c r="AT62" t="s">
        <v>1028</v>
      </c>
      <c r="AU62" t="s">
        <v>832</v>
      </c>
      <c r="AV62" t="str">
        <f t="shared" si="6"/>
        <v>Dominican Republic</v>
      </c>
      <c r="AX62" t="s">
        <v>732</v>
      </c>
      <c r="AY62" t="s">
        <v>614</v>
      </c>
      <c r="BA62" s="29" t="s">
        <v>1029</v>
      </c>
      <c r="BC62" t="s">
        <v>1022</v>
      </c>
      <c r="BD62" t="s">
        <v>1022</v>
      </c>
      <c r="BG62"/>
    </row>
    <row r="63" spans="3:59" x14ac:dyDescent="0.25">
      <c r="C63" s="29" t="s">
        <v>873</v>
      </c>
      <c r="D63" s="29" t="s">
        <v>745</v>
      </c>
      <c r="E63" s="30">
        <v>44197</v>
      </c>
      <c r="F63" s="30">
        <v>45291</v>
      </c>
      <c r="G63" s="32" t="s">
        <v>1030</v>
      </c>
      <c r="K63" s="29"/>
      <c r="L63" s="29"/>
      <c r="M63" s="29"/>
      <c r="N63" s="29"/>
      <c r="O63" s="29"/>
      <c r="AM63" t="str">
        <f t="shared" si="4"/>
        <v>Number of joint planning and review meetings of MOH with disease programs to improve cross-program coordination</v>
      </c>
      <c r="AN63" t="str">
        <f t="shared" si="5"/>
        <v>Meetings/ Consultation</v>
      </c>
      <c r="AO63" t="s">
        <v>565</v>
      </c>
      <c r="AP63" t="s">
        <v>1031</v>
      </c>
      <c r="AQ63" t="s">
        <v>1032</v>
      </c>
      <c r="AR63" t="s">
        <v>1033</v>
      </c>
      <c r="AT63" t="s">
        <v>1034</v>
      </c>
      <c r="AU63" t="s">
        <v>838</v>
      </c>
      <c r="AV63" t="str">
        <f t="shared" si="6"/>
        <v>Ecuador</v>
      </c>
      <c r="AX63" t="s">
        <v>782</v>
      </c>
      <c r="AY63" t="s">
        <v>1035</v>
      </c>
      <c r="BA63" s="29" t="s">
        <v>984</v>
      </c>
      <c r="BC63" t="s">
        <v>1029</v>
      </c>
      <c r="BD63" t="s">
        <v>1029</v>
      </c>
      <c r="BG63"/>
    </row>
    <row r="64" spans="3:59" x14ac:dyDescent="0.25">
      <c r="C64" s="29" t="s">
        <v>1005</v>
      </c>
      <c r="D64" s="29" t="s">
        <v>822</v>
      </c>
      <c r="E64" s="30">
        <v>44197</v>
      </c>
      <c r="F64" s="30">
        <v>45291</v>
      </c>
      <c r="G64" s="32" t="s">
        <v>1036</v>
      </c>
      <c r="K64" s="29"/>
      <c r="L64" s="29"/>
      <c r="M64" s="29"/>
      <c r="N64" s="29"/>
      <c r="O64" s="29"/>
      <c r="AM64" t="str">
        <f t="shared" si="4"/>
        <v>Number of people trained</v>
      </c>
      <c r="AN64" t="str">
        <f t="shared" si="5"/>
        <v>Training</v>
      </c>
      <c r="AO64" t="s">
        <v>586</v>
      </c>
      <c r="AP64" t="s">
        <v>651</v>
      </c>
      <c r="AQ64" t="s">
        <v>652</v>
      </c>
      <c r="AR64" t="s">
        <v>653</v>
      </c>
      <c r="AT64" t="s">
        <v>1037</v>
      </c>
      <c r="AU64" t="s">
        <v>841</v>
      </c>
      <c r="AV64" t="str">
        <f t="shared" si="6"/>
        <v>Egypt</v>
      </c>
      <c r="AX64" t="s">
        <v>782</v>
      </c>
      <c r="AY64" t="s">
        <v>510</v>
      </c>
      <c r="BA64" s="29" t="s">
        <v>1015</v>
      </c>
      <c r="BC64" t="s">
        <v>999</v>
      </c>
      <c r="BD64" t="s">
        <v>999</v>
      </c>
      <c r="BG64"/>
    </row>
    <row r="65" spans="3:59" x14ac:dyDescent="0.25">
      <c r="C65" s="29" t="s">
        <v>1013</v>
      </c>
      <c r="D65" s="29" t="s">
        <v>826</v>
      </c>
      <c r="E65" s="30">
        <v>44197</v>
      </c>
      <c r="F65" s="30">
        <v>45291</v>
      </c>
      <c r="G65" s="32" t="s">
        <v>1038</v>
      </c>
      <c r="K65" s="29"/>
      <c r="L65" s="29"/>
      <c r="M65" s="29"/>
      <c r="N65" s="29"/>
      <c r="O65" s="29"/>
      <c r="AP65" t="s">
        <v>1039</v>
      </c>
      <c r="AQ65" t="s">
        <v>1040</v>
      </c>
      <c r="AR65" t="s">
        <v>1041</v>
      </c>
      <c r="AT65" t="s">
        <v>1042</v>
      </c>
      <c r="AU65" t="s">
        <v>844</v>
      </c>
      <c r="AV65" t="str">
        <f t="shared" si="6"/>
        <v>Eritrea</v>
      </c>
      <c r="AX65" t="s">
        <v>782</v>
      </c>
      <c r="AY65" t="s">
        <v>1043</v>
      </c>
      <c r="BA65" s="29" t="s">
        <v>1008</v>
      </c>
      <c r="BC65" t="s">
        <v>1007</v>
      </c>
      <c r="BD65" t="s">
        <v>1007</v>
      </c>
      <c r="BG65"/>
    </row>
    <row r="66" spans="3:59" x14ac:dyDescent="0.25">
      <c r="C66" s="29" t="s">
        <v>1020</v>
      </c>
      <c r="D66" s="29" t="s">
        <v>832</v>
      </c>
      <c r="E66" s="30">
        <v>44562</v>
      </c>
      <c r="F66" s="30">
        <v>45657</v>
      </c>
      <c r="G66" s="32" t="s">
        <v>1044</v>
      </c>
      <c r="K66" s="29"/>
      <c r="L66" s="29"/>
      <c r="M66" s="29"/>
      <c r="N66" s="29"/>
      <c r="O66" s="29"/>
      <c r="AP66" t="s">
        <v>1045</v>
      </c>
      <c r="AQ66" t="s">
        <v>1046</v>
      </c>
      <c r="AR66" t="s">
        <v>1047</v>
      </c>
      <c r="AT66" t="s">
        <v>1048</v>
      </c>
      <c r="AU66" t="s">
        <v>844</v>
      </c>
      <c r="AV66" t="str">
        <f t="shared" si="6"/>
        <v>Eritrea</v>
      </c>
      <c r="AX66" t="s">
        <v>793</v>
      </c>
      <c r="AY66" t="s">
        <v>1049</v>
      </c>
      <c r="BA66" s="29" t="s">
        <v>981</v>
      </c>
      <c r="BC66" t="s">
        <v>1050</v>
      </c>
      <c r="BD66" t="s">
        <v>1050</v>
      </c>
      <c r="BG66"/>
    </row>
    <row r="67" spans="3:59" x14ac:dyDescent="0.25">
      <c r="C67" s="29" t="s">
        <v>1028</v>
      </c>
      <c r="D67" s="29" t="s">
        <v>832</v>
      </c>
      <c r="E67" s="30">
        <v>44562</v>
      </c>
      <c r="F67" s="30">
        <v>45657</v>
      </c>
      <c r="G67" s="32" t="s">
        <v>1051</v>
      </c>
      <c r="K67" s="29"/>
      <c r="L67" s="29"/>
      <c r="M67" s="29"/>
      <c r="N67" s="29"/>
      <c r="O67" s="29"/>
      <c r="AP67" t="s">
        <v>995</v>
      </c>
      <c r="AQ67" t="s">
        <v>996</v>
      </c>
      <c r="AR67" t="s">
        <v>997</v>
      </c>
      <c r="AT67" t="s">
        <v>1052</v>
      </c>
      <c r="AU67" t="s">
        <v>844</v>
      </c>
      <c r="AV67" t="str">
        <f t="shared" ref="AV67:AV130" si="8">INDEX(D:D,MATCH(AT67,C:C,0))</f>
        <v>Eritrea</v>
      </c>
      <c r="AX67" t="s">
        <v>793</v>
      </c>
      <c r="AY67" t="s">
        <v>1053</v>
      </c>
      <c r="BA67" s="29" t="s">
        <v>1023</v>
      </c>
      <c r="BC67" t="s">
        <v>1054</v>
      </c>
      <c r="BD67" t="s">
        <v>1054</v>
      </c>
      <c r="BG67"/>
    </row>
    <row r="68" spans="3:59" x14ac:dyDescent="0.25">
      <c r="C68" s="29" t="s">
        <v>1034</v>
      </c>
      <c r="D68" s="29" t="s">
        <v>838</v>
      </c>
      <c r="E68" s="30">
        <v>44927</v>
      </c>
      <c r="F68" s="30">
        <v>46022</v>
      </c>
      <c r="G68" s="32" t="s">
        <v>1055</v>
      </c>
      <c r="K68" s="29"/>
      <c r="L68" s="29"/>
      <c r="M68" s="29"/>
      <c r="N68" s="29"/>
      <c r="O68" s="29"/>
      <c r="AP68" t="s">
        <v>1056</v>
      </c>
      <c r="AQ68" t="s">
        <v>1057</v>
      </c>
      <c r="AR68" t="s">
        <v>1058</v>
      </c>
      <c r="AT68" t="s">
        <v>1059</v>
      </c>
      <c r="AU68" t="s">
        <v>846</v>
      </c>
      <c r="AV68" t="str">
        <f t="shared" si="8"/>
        <v>Ethiopia</v>
      </c>
      <c r="AX68" t="s">
        <v>793</v>
      </c>
      <c r="AY68" t="s">
        <v>1060</v>
      </c>
      <c r="BA68" s="29" t="s">
        <v>1061</v>
      </c>
      <c r="BC68" t="s">
        <v>1062</v>
      </c>
      <c r="BD68" t="s">
        <v>1062</v>
      </c>
      <c r="BG68"/>
    </row>
    <row r="69" spans="3:59" x14ac:dyDescent="0.25">
      <c r="C69" s="29" t="s">
        <v>1037</v>
      </c>
      <c r="D69" s="29" t="s">
        <v>841</v>
      </c>
      <c r="E69" s="30">
        <v>44652</v>
      </c>
      <c r="F69" s="30">
        <v>45747</v>
      </c>
      <c r="G69" s="32" t="s">
        <v>1063</v>
      </c>
      <c r="K69" s="29"/>
      <c r="L69" s="29"/>
      <c r="M69" s="29"/>
      <c r="N69" s="29"/>
      <c r="O69" s="29"/>
      <c r="AP69" t="s">
        <v>1064</v>
      </c>
      <c r="AQ69" t="s">
        <v>1065</v>
      </c>
      <c r="AR69" t="s">
        <v>1066</v>
      </c>
      <c r="AT69" t="s">
        <v>1067</v>
      </c>
      <c r="AU69" t="s">
        <v>846</v>
      </c>
      <c r="AV69" t="str">
        <f t="shared" si="8"/>
        <v>Ethiopia</v>
      </c>
      <c r="AX69" t="s">
        <v>801</v>
      </c>
      <c r="AY69" t="s">
        <v>1068</v>
      </c>
      <c r="BA69" s="29" t="s">
        <v>1069</v>
      </c>
      <c r="BC69" t="s">
        <v>1070</v>
      </c>
      <c r="BD69" t="s">
        <v>1070</v>
      </c>
      <c r="BG69"/>
    </row>
    <row r="70" spans="3:59" x14ac:dyDescent="0.25">
      <c r="C70" s="29" t="s">
        <v>1071</v>
      </c>
      <c r="D70" s="29" t="s">
        <v>849</v>
      </c>
      <c r="E70" s="30">
        <v>44562</v>
      </c>
      <c r="F70" s="30">
        <v>45657</v>
      </c>
      <c r="G70" s="32" t="s">
        <v>1072</v>
      </c>
      <c r="K70" s="29"/>
      <c r="L70" s="29"/>
      <c r="M70" s="29"/>
      <c r="N70" s="29"/>
      <c r="O70" s="29"/>
      <c r="AP70" t="s">
        <v>1073</v>
      </c>
      <c r="AQ70" t="s">
        <v>1074</v>
      </c>
      <c r="AR70" t="s">
        <v>1075</v>
      </c>
      <c r="AT70" t="s">
        <v>1076</v>
      </c>
      <c r="AU70" t="s">
        <v>846</v>
      </c>
      <c r="AV70" t="str">
        <f t="shared" si="8"/>
        <v>Ethiopia</v>
      </c>
      <c r="AX70" t="s">
        <v>801</v>
      </c>
      <c r="AY70" t="s">
        <v>1077</v>
      </c>
      <c r="BA70" s="29" t="s">
        <v>1078</v>
      </c>
      <c r="BC70" t="s">
        <v>1079</v>
      </c>
      <c r="BD70" t="s">
        <v>1079</v>
      </c>
      <c r="BG70"/>
    </row>
    <row r="71" spans="3:59" x14ac:dyDescent="0.25">
      <c r="C71" s="29" t="s">
        <v>1080</v>
      </c>
      <c r="D71" s="29" t="s">
        <v>849</v>
      </c>
      <c r="E71" s="30">
        <v>44562</v>
      </c>
      <c r="F71" s="30">
        <v>45657</v>
      </c>
      <c r="G71" s="32" t="s">
        <v>1081</v>
      </c>
      <c r="K71" s="29"/>
      <c r="L71" s="29"/>
      <c r="M71" s="29"/>
      <c r="N71" s="29"/>
      <c r="O71" s="29"/>
      <c r="AP71" t="s">
        <v>1082</v>
      </c>
      <c r="AQ71" t="s">
        <v>1083</v>
      </c>
      <c r="AR71" t="s">
        <v>1084</v>
      </c>
      <c r="AT71" t="s">
        <v>1085</v>
      </c>
      <c r="AU71" t="s">
        <v>846</v>
      </c>
      <c r="AV71" t="str">
        <f t="shared" si="8"/>
        <v>Ethiopia</v>
      </c>
      <c r="AX71" t="s">
        <v>801</v>
      </c>
      <c r="AY71" t="s">
        <v>1086</v>
      </c>
      <c r="BA71" s="29" t="s">
        <v>1087</v>
      </c>
      <c r="BC71" t="s">
        <v>1088</v>
      </c>
      <c r="BD71" t="s">
        <v>1088</v>
      </c>
      <c r="BG71"/>
    </row>
    <row r="72" spans="3:59" x14ac:dyDescent="0.25">
      <c r="C72" s="29" t="s">
        <v>1048</v>
      </c>
      <c r="D72" s="29" t="s">
        <v>844</v>
      </c>
      <c r="E72" s="30">
        <v>44197</v>
      </c>
      <c r="F72" s="30">
        <v>45291</v>
      </c>
      <c r="G72" s="32" t="s">
        <v>1089</v>
      </c>
      <c r="K72" s="29"/>
      <c r="L72" s="29"/>
      <c r="M72" s="29"/>
      <c r="N72" s="29"/>
      <c r="O72" s="29"/>
      <c r="AP72" t="s">
        <v>1090</v>
      </c>
      <c r="AQ72" t="s">
        <v>1091</v>
      </c>
      <c r="AR72" t="s">
        <v>1092</v>
      </c>
      <c r="AT72" t="s">
        <v>1093</v>
      </c>
      <c r="AU72" t="s">
        <v>850</v>
      </c>
      <c r="AV72" t="str">
        <f t="shared" si="8"/>
        <v>Gabon</v>
      </c>
      <c r="AX72" t="s">
        <v>783</v>
      </c>
      <c r="AY72" t="s">
        <v>1094</v>
      </c>
      <c r="BA72" s="29" t="s">
        <v>1095</v>
      </c>
      <c r="BC72" t="s">
        <v>1096</v>
      </c>
      <c r="BD72" t="s">
        <v>1096</v>
      </c>
      <c r="BG72"/>
    </row>
    <row r="73" spans="3:59" x14ac:dyDescent="0.25">
      <c r="C73" s="29" t="s">
        <v>1052</v>
      </c>
      <c r="D73" s="29" t="s">
        <v>844</v>
      </c>
      <c r="E73" s="30">
        <v>44197</v>
      </c>
      <c r="F73" s="30">
        <v>45291</v>
      </c>
      <c r="G73" s="32" t="s">
        <v>1097</v>
      </c>
      <c r="K73" s="29"/>
      <c r="L73" s="29"/>
      <c r="M73" s="29"/>
      <c r="N73" s="29"/>
      <c r="O73" s="29"/>
      <c r="AP73" t="s">
        <v>1098</v>
      </c>
      <c r="AQ73" t="s">
        <v>1099</v>
      </c>
      <c r="AR73" t="s">
        <v>1100</v>
      </c>
      <c r="AT73" t="s">
        <v>1101</v>
      </c>
      <c r="AU73" t="s">
        <v>853</v>
      </c>
      <c r="AV73" t="str">
        <f t="shared" si="8"/>
        <v>Georgia</v>
      </c>
      <c r="AX73" t="s">
        <v>783</v>
      </c>
      <c r="AY73" t="s">
        <v>1102</v>
      </c>
      <c r="BA73" s="29" t="s">
        <v>1103</v>
      </c>
      <c r="BC73" t="s">
        <v>1104</v>
      </c>
      <c r="BD73" t="s">
        <v>1104</v>
      </c>
      <c r="BG73"/>
    </row>
    <row r="74" spans="3:59" x14ac:dyDescent="0.25">
      <c r="C74" s="29" t="s">
        <v>1042</v>
      </c>
      <c r="D74" s="29" t="s">
        <v>844</v>
      </c>
      <c r="E74" s="30">
        <v>44197</v>
      </c>
      <c r="F74" s="30">
        <v>45291</v>
      </c>
      <c r="G74" s="32" t="s">
        <v>1105</v>
      </c>
      <c r="K74" s="29"/>
      <c r="L74" s="29"/>
      <c r="M74" s="29"/>
      <c r="N74" s="29"/>
      <c r="O74" s="29"/>
      <c r="AP74" t="s">
        <v>1106</v>
      </c>
      <c r="AQ74" t="s">
        <v>1107</v>
      </c>
      <c r="AR74" t="s">
        <v>1108</v>
      </c>
      <c r="AT74" t="s">
        <v>1109</v>
      </c>
      <c r="AU74" t="s">
        <v>862</v>
      </c>
      <c r="AV74" t="str">
        <f t="shared" si="8"/>
        <v>Ghana</v>
      </c>
      <c r="AX74" t="s">
        <v>783</v>
      </c>
      <c r="AY74" t="s">
        <v>1021</v>
      </c>
      <c r="BA74" s="29" t="s">
        <v>1110</v>
      </c>
      <c r="BC74" t="s">
        <v>1111</v>
      </c>
      <c r="BD74" t="s">
        <v>1111</v>
      </c>
      <c r="BG74"/>
    </row>
    <row r="75" spans="3:59" x14ac:dyDescent="0.25">
      <c r="C75" s="29" t="s">
        <v>1112</v>
      </c>
      <c r="D75" s="29" t="s">
        <v>861</v>
      </c>
      <c r="E75" s="30">
        <v>44197</v>
      </c>
      <c r="F75" s="30">
        <v>45291</v>
      </c>
      <c r="G75" s="32" t="s">
        <v>1113</v>
      </c>
      <c r="K75" s="29"/>
      <c r="L75" s="29"/>
      <c r="M75" s="29"/>
      <c r="N75" s="29"/>
      <c r="O75" s="29"/>
      <c r="AP75" t="s">
        <v>1114</v>
      </c>
      <c r="AQ75" t="s">
        <v>1115</v>
      </c>
      <c r="AR75" t="s">
        <v>1116</v>
      </c>
      <c r="AT75" t="s">
        <v>1117</v>
      </c>
      <c r="AU75" t="s">
        <v>862</v>
      </c>
      <c r="AV75" t="str">
        <f t="shared" si="8"/>
        <v>Ghana</v>
      </c>
      <c r="AX75" t="s">
        <v>783</v>
      </c>
      <c r="AY75" t="s">
        <v>831</v>
      </c>
      <c r="BA75" s="29" t="s">
        <v>1118</v>
      </c>
      <c r="BC75" t="s">
        <v>1119</v>
      </c>
      <c r="BD75" t="s">
        <v>1119</v>
      </c>
      <c r="BG75"/>
    </row>
    <row r="76" spans="3:59" x14ac:dyDescent="0.25">
      <c r="C76" s="29" t="s">
        <v>1120</v>
      </c>
      <c r="D76" s="29" t="s">
        <v>861</v>
      </c>
      <c r="E76" s="30">
        <v>44470</v>
      </c>
      <c r="F76" s="30">
        <v>45565</v>
      </c>
      <c r="G76" s="32" t="s">
        <v>1121</v>
      </c>
      <c r="K76" s="29"/>
      <c r="L76" s="29"/>
      <c r="M76" s="29"/>
      <c r="N76" s="29"/>
      <c r="O76" s="29"/>
      <c r="AT76" t="s">
        <v>1122</v>
      </c>
      <c r="AU76" t="s">
        <v>862</v>
      </c>
      <c r="AV76" t="str">
        <f t="shared" si="8"/>
        <v>Ghana</v>
      </c>
      <c r="AX76" t="s">
        <v>783</v>
      </c>
      <c r="AY76" t="s">
        <v>510</v>
      </c>
      <c r="BA76" s="29" t="s">
        <v>1123</v>
      </c>
      <c r="BC76" t="s">
        <v>1118</v>
      </c>
      <c r="BD76" t="s">
        <v>490</v>
      </c>
      <c r="BG76"/>
    </row>
    <row r="77" spans="3:59" x14ac:dyDescent="0.25">
      <c r="C77" s="29" t="s">
        <v>1124</v>
      </c>
      <c r="D77" s="29" t="s">
        <v>861</v>
      </c>
      <c r="E77" s="30">
        <v>44470</v>
      </c>
      <c r="F77" s="30">
        <v>45565</v>
      </c>
      <c r="G77" s="32" t="s">
        <v>1125</v>
      </c>
      <c r="K77" s="29"/>
      <c r="L77" s="29"/>
      <c r="M77" s="29"/>
      <c r="N77" s="29"/>
      <c r="O77" s="29"/>
      <c r="AT77" t="s">
        <v>1126</v>
      </c>
      <c r="AU77" t="s">
        <v>862</v>
      </c>
      <c r="AV77" t="str">
        <f t="shared" si="8"/>
        <v>Ghana</v>
      </c>
      <c r="AX77" t="s">
        <v>772</v>
      </c>
      <c r="AY77" t="s">
        <v>1127</v>
      </c>
      <c r="BA77" s="29" t="s">
        <v>1128</v>
      </c>
      <c r="BC77" t="s">
        <v>1118</v>
      </c>
      <c r="BD77" t="s">
        <v>533</v>
      </c>
      <c r="BG77"/>
    </row>
    <row r="78" spans="3:59" x14ac:dyDescent="0.25">
      <c r="C78" s="29" t="s">
        <v>1059</v>
      </c>
      <c r="D78" s="29" t="s">
        <v>846</v>
      </c>
      <c r="E78" s="30">
        <v>44378</v>
      </c>
      <c r="F78" s="30">
        <v>45473</v>
      </c>
      <c r="G78" s="32" t="s">
        <v>1129</v>
      </c>
      <c r="K78" s="29"/>
      <c r="L78" s="29"/>
      <c r="M78" s="29"/>
      <c r="N78" s="29"/>
      <c r="O78" s="29"/>
      <c r="AT78" t="s">
        <v>1130</v>
      </c>
      <c r="AU78" t="s">
        <v>862</v>
      </c>
      <c r="AV78" t="str">
        <f t="shared" si="8"/>
        <v>Ghana</v>
      </c>
      <c r="AX78" t="s">
        <v>772</v>
      </c>
      <c r="AY78" t="s">
        <v>1131</v>
      </c>
      <c r="BA78" s="29" t="s">
        <v>1132</v>
      </c>
      <c r="BC78" t="s">
        <v>1118</v>
      </c>
      <c r="BD78" t="s">
        <v>555</v>
      </c>
      <c r="BG78"/>
    </row>
    <row r="79" spans="3:59" x14ac:dyDescent="0.25">
      <c r="C79" s="29" t="s">
        <v>1085</v>
      </c>
      <c r="D79" s="29" t="s">
        <v>846</v>
      </c>
      <c r="E79" s="30">
        <v>44378</v>
      </c>
      <c r="F79" s="30">
        <v>45473</v>
      </c>
      <c r="G79" s="32" t="s">
        <v>1133</v>
      </c>
      <c r="K79" s="29"/>
      <c r="L79" s="29"/>
      <c r="M79" s="29"/>
      <c r="N79" s="29"/>
      <c r="O79" s="29"/>
      <c r="AT79" t="s">
        <v>1134</v>
      </c>
      <c r="AU79" t="s">
        <v>870</v>
      </c>
      <c r="AV79" t="str">
        <f t="shared" si="8"/>
        <v>Guinea</v>
      </c>
      <c r="AX79" t="s">
        <v>772</v>
      </c>
      <c r="AY79" t="s">
        <v>1135</v>
      </c>
      <c r="BA79" s="29" t="s">
        <v>1136</v>
      </c>
      <c r="BC79" t="s">
        <v>1118</v>
      </c>
      <c r="BD79" t="s">
        <v>615</v>
      </c>
      <c r="BG79"/>
    </row>
    <row r="80" spans="3:59" x14ac:dyDescent="0.25">
      <c r="C80" s="29" t="s">
        <v>1076</v>
      </c>
      <c r="D80" s="29" t="s">
        <v>846</v>
      </c>
      <c r="E80" s="30">
        <v>44378</v>
      </c>
      <c r="F80" s="30">
        <v>45473</v>
      </c>
      <c r="G80" s="32" t="s">
        <v>1137</v>
      </c>
      <c r="K80" s="29"/>
      <c r="L80" s="29"/>
      <c r="M80" s="29"/>
      <c r="N80" s="29"/>
      <c r="O80" s="29"/>
      <c r="AT80" t="s">
        <v>1138</v>
      </c>
      <c r="AU80" t="s">
        <v>870</v>
      </c>
      <c r="AV80" t="str">
        <f t="shared" si="8"/>
        <v>Guinea</v>
      </c>
      <c r="AX80" t="s">
        <v>772</v>
      </c>
      <c r="AY80" t="s">
        <v>1139</v>
      </c>
      <c r="BA80" s="29" t="s">
        <v>1140</v>
      </c>
      <c r="BC80" t="s">
        <v>1118</v>
      </c>
      <c r="BD80" t="s">
        <v>852</v>
      </c>
      <c r="BG80"/>
    </row>
    <row r="81" spans="3:59" x14ac:dyDescent="0.25">
      <c r="C81" s="29" t="s">
        <v>1067</v>
      </c>
      <c r="D81" s="29" t="s">
        <v>846</v>
      </c>
      <c r="E81" s="30">
        <v>44378</v>
      </c>
      <c r="F81" s="30">
        <v>45473</v>
      </c>
      <c r="G81" s="32" t="s">
        <v>1141</v>
      </c>
      <c r="K81" s="29"/>
      <c r="L81" s="29"/>
      <c r="M81" s="29"/>
      <c r="N81" s="29"/>
      <c r="O81" s="29"/>
      <c r="AT81" t="s">
        <v>1142</v>
      </c>
      <c r="AU81" t="s">
        <v>870</v>
      </c>
      <c r="AV81" t="str">
        <f t="shared" si="8"/>
        <v>Guinea</v>
      </c>
      <c r="AX81" t="s">
        <v>772</v>
      </c>
      <c r="AY81" t="s">
        <v>1143</v>
      </c>
      <c r="BA81" s="29" t="s">
        <v>1144</v>
      </c>
      <c r="BC81" t="s">
        <v>1118</v>
      </c>
      <c r="BD81" t="s">
        <v>853</v>
      </c>
      <c r="BG81"/>
    </row>
    <row r="82" spans="3:59" x14ac:dyDescent="0.25">
      <c r="C82" s="29" t="s">
        <v>1093</v>
      </c>
      <c r="D82" s="29" t="s">
        <v>850</v>
      </c>
      <c r="E82" s="30">
        <v>44743</v>
      </c>
      <c r="F82" s="30">
        <v>45657</v>
      </c>
      <c r="G82" s="32" t="s">
        <v>1145</v>
      </c>
      <c r="K82" s="29"/>
      <c r="L82" s="29"/>
      <c r="M82" s="29"/>
      <c r="N82" s="29"/>
      <c r="O82" s="29"/>
      <c r="AT82" t="s">
        <v>1146</v>
      </c>
      <c r="AU82" t="s">
        <v>876</v>
      </c>
      <c r="AV82" t="str">
        <f t="shared" si="8"/>
        <v>Gambia</v>
      </c>
      <c r="AX82" t="s">
        <v>815</v>
      </c>
      <c r="AY82" t="s">
        <v>848</v>
      </c>
      <c r="BA82" s="29" t="s">
        <v>1147</v>
      </c>
      <c r="BC82" t="s">
        <v>1118</v>
      </c>
      <c r="BD82" t="s">
        <v>937</v>
      </c>
      <c r="BG82"/>
    </row>
    <row r="83" spans="3:59" x14ac:dyDescent="0.25">
      <c r="C83" s="29" t="s">
        <v>1146</v>
      </c>
      <c r="D83" s="29" t="s">
        <v>876</v>
      </c>
      <c r="E83" s="30">
        <v>44470</v>
      </c>
      <c r="F83" s="30">
        <v>45291</v>
      </c>
      <c r="G83" s="32" t="s">
        <v>1148</v>
      </c>
      <c r="K83" s="29"/>
      <c r="L83" s="29"/>
      <c r="M83" s="29"/>
      <c r="N83" s="29"/>
      <c r="O83" s="29"/>
      <c r="AT83" t="s">
        <v>1149</v>
      </c>
      <c r="AU83" t="s">
        <v>876</v>
      </c>
      <c r="AV83" t="str">
        <f t="shared" si="8"/>
        <v>Gambia</v>
      </c>
      <c r="AX83" t="s">
        <v>745</v>
      </c>
      <c r="AY83" t="s">
        <v>690</v>
      </c>
      <c r="BA83" s="29" t="s">
        <v>1150</v>
      </c>
      <c r="BC83" t="s">
        <v>1118</v>
      </c>
      <c r="BD83" t="s">
        <v>952</v>
      </c>
      <c r="BG83"/>
    </row>
    <row r="84" spans="3:59" x14ac:dyDescent="0.25">
      <c r="C84" s="29" t="s">
        <v>1149</v>
      </c>
      <c r="D84" s="29" t="s">
        <v>876</v>
      </c>
      <c r="E84" s="30">
        <v>44470</v>
      </c>
      <c r="F84" s="30">
        <v>45291</v>
      </c>
      <c r="G84" s="32" t="s">
        <v>1151</v>
      </c>
      <c r="K84" s="29"/>
      <c r="L84" s="29"/>
      <c r="M84" s="29"/>
      <c r="N84" s="29"/>
      <c r="O84" s="29"/>
      <c r="AT84" t="s">
        <v>1152</v>
      </c>
      <c r="AU84" t="s">
        <v>876</v>
      </c>
      <c r="AV84" t="str">
        <f t="shared" si="8"/>
        <v>Gambia</v>
      </c>
      <c r="AX84" t="s">
        <v>745</v>
      </c>
      <c r="AY84" t="s">
        <v>1153</v>
      </c>
      <c r="BA84" s="29" t="s">
        <v>1154</v>
      </c>
      <c r="BC84" t="s">
        <v>1118</v>
      </c>
      <c r="BD84" t="s">
        <v>984</v>
      </c>
      <c r="BG84"/>
    </row>
    <row r="85" spans="3:59" x14ac:dyDescent="0.25">
      <c r="C85" s="29" t="s">
        <v>1152</v>
      </c>
      <c r="D85" s="29" t="s">
        <v>876</v>
      </c>
      <c r="E85" s="30">
        <v>44378</v>
      </c>
      <c r="F85" s="30">
        <v>45473</v>
      </c>
      <c r="G85" s="32" t="s">
        <v>1155</v>
      </c>
      <c r="K85" s="29"/>
      <c r="L85" s="29"/>
      <c r="M85" s="29"/>
      <c r="N85" s="29"/>
      <c r="O85" s="29"/>
      <c r="AT85" t="s">
        <v>1156</v>
      </c>
      <c r="AU85" t="s">
        <v>884</v>
      </c>
      <c r="AV85" t="str">
        <f t="shared" si="8"/>
        <v>Guinea-Bissau</v>
      </c>
      <c r="AX85" t="s">
        <v>745</v>
      </c>
      <c r="AY85" t="s">
        <v>1157</v>
      </c>
      <c r="BA85" s="29" t="s">
        <v>1158</v>
      </c>
      <c r="BC85" t="s">
        <v>1118</v>
      </c>
      <c r="BD85" t="s">
        <v>1008</v>
      </c>
      <c r="BG85"/>
    </row>
    <row r="86" spans="3:59" x14ac:dyDescent="0.25">
      <c r="C86" s="29" t="s">
        <v>1101</v>
      </c>
      <c r="D86" s="29" t="s">
        <v>853</v>
      </c>
      <c r="E86" s="30">
        <v>44927</v>
      </c>
      <c r="F86" s="30">
        <v>46022</v>
      </c>
      <c r="G86" s="32" t="s">
        <v>1159</v>
      </c>
      <c r="K86" s="29"/>
      <c r="L86" s="29"/>
      <c r="M86" s="29"/>
      <c r="N86" s="29"/>
      <c r="O86" s="29"/>
      <c r="AT86" t="s">
        <v>1160</v>
      </c>
      <c r="AU86" t="s">
        <v>884</v>
      </c>
      <c r="AV86" t="str">
        <f t="shared" si="8"/>
        <v>Guinea-Bissau</v>
      </c>
      <c r="AX86" t="s">
        <v>745</v>
      </c>
      <c r="AY86" t="s">
        <v>1161</v>
      </c>
      <c r="BA86" s="29" t="s">
        <v>1162</v>
      </c>
      <c r="BC86" t="s">
        <v>1118</v>
      </c>
      <c r="BD86" t="s">
        <v>1163</v>
      </c>
      <c r="BG86"/>
    </row>
    <row r="87" spans="3:59" x14ac:dyDescent="0.25">
      <c r="C87" s="29" t="s">
        <v>1130</v>
      </c>
      <c r="D87" s="29" t="s">
        <v>862</v>
      </c>
      <c r="E87" s="30">
        <v>44197</v>
      </c>
      <c r="F87" s="30">
        <v>45291</v>
      </c>
      <c r="G87" s="32" t="s">
        <v>1164</v>
      </c>
      <c r="K87" s="29"/>
      <c r="L87" s="29"/>
      <c r="M87" s="29"/>
      <c r="N87" s="29"/>
      <c r="O87" s="29"/>
      <c r="AT87" t="s">
        <v>1165</v>
      </c>
      <c r="AU87" t="s">
        <v>889</v>
      </c>
      <c r="AV87" t="str">
        <f t="shared" si="8"/>
        <v>Guatemala</v>
      </c>
      <c r="AX87" t="s">
        <v>745</v>
      </c>
      <c r="AY87" t="s">
        <v>1166</v>
      </c>
      <c r="BA87" s="29" t="s">
        <v>1000</v>
      </c>
      <c r="BC87" t="s">
        <v>1118</v>
      </c>
      <c r="BD87" t="s">
        <v>1167</v>
      </c>
      <c r="BG87"/>
    </row>
    <row r="88" spans="3:59" x14ac:dyDescent="0.25">
      <c r="C88" s="29" t="s">
        <v>1126</v>
      </c>
      <c r="D88" s="29" t="s">
        <v>862</v>
      </c>
      <c r="E88" s="30">
        <v>44197</v>
      </c>
      <c r="F88" s="30">
        <v>45291</v>
      </c>
      <c r="G88" s="32" t="s">
        <v>1168</v>
      </c>
      <c r="K88" s="29"/>
      <c r="L88" s="29"/>
      <c r="M88" s="29"/>
      <c r="N88" s="29"/>
      <c r="O88" s="29"/>
      <c r="AT88" t="s">
        <v>1169</v>
      </c>
      <c r="AU88" t="s">
        <v>889</v>
      </c>
      <c r="AV88" t="str">
        <f t="shared" si="8"/>
        <v>Guatemala</v>
      </c>
      <c r="AX88" t="s">
        <v>745</v>
      </c>
      <c r="AY88" t="s">
        <v>1170</v>
      </c>
      <c r="BA88" s="29" t="s">
        <v>1050</v>
      </c>
      <c r="BC88" t="s">
        <v>1118</v>
      </c>
      <c r="BD88" t="s">
        <v>1171</v>
      </c>
      <c r="BG88"/>
    </row>
    <row r="89" spans="3:59" x14ac:dyDescent="0.25">
      <c r="C89" s="29" t="s">
        <v>1117</v>
      </c>
      <c r="D89" s="29" t="s">
        <v>862</v>
      </c>
      <c r="E89" s="30">
        <v>44197</v>
      </c>
      <c r="F89" s="30">
        <v>45291</v>
      </c>
      <c r="G89" s="32" t="s">
        <v>1172</v>
      </c>
      <c r="K89" s="29"/>
      <c r="L89" s="29"/>
      <c r="M89" s="29"/>
      <c r="N89" s="29"/>
      <c r="O89" s="29"/>
      <c r="AT89" t="s">
        <v>1173</v>
      </c>
      <c r="AU89" t="s">
        <v>889</v>
      </c>
      <c r="AV89" t="str">
        <f t="shared" si="8"/>
        <v>Guatemala</v>
      </c>
      <c r="AX89" t="s">
        <v>745</v>
      </c>
      <c r="AY89" t="s">
        <v>1174</v>
      </c>
      <c r="BA89" s="29" t="s">
        <v>1079</v>
      </c>
      <c r="BC89" t="s">
        <v>1118</v>
      </c>
      <c r="BD89" t="s">
        <v>1175</v>
      </c>
      <c r="BG89"/>
    </row>
    <row r="90" spans="3:59" x14ac:dyDescent="0.25">
      <c r="C90" s="29" t="s">
        <v>1122</v>
      </c>
      <c r="D90" s="29" t="s">
        <v>862</v>
      </c>
      <c r="E90" s="30">
        <v>44197</v>
      </c>
      <c r="F90" s="30">
        <v>45291</v>
      </c>
      <c r="G90" s="32" t="s">
        <v>1176</v>
      </c>
      <c r="K90" s="29"/>
      <c r="L90" s="29"/>
      <c r="M90" s="29"/>
      <c r="N90" s="29"/>
      <c r="O90" s="29"/>
      <c r="AT90" t="s">
        <v>1177</v>
      </c>
      <c r="AU90" t="s">
        <v>897</v>
      </c>
      <c r="AV90" t="str">
        <f t="shared" si="8"/>
        <v>Guyana</v>
      </c>
      <c r="AX90" t="s">
        <v>822</v>
      </c>
      <c r="AY90" t="s">
        <v>510</v>
      </c>
      <c r="BA90" s="29" t="s">
        <v>1070</v>
      </c>
      <c r="BC90" t="s">
        <v>1118</v>
      </c>
      <c r="BD90" t="s">
        <v>1178</v>
      </c>
      <c r="BG90"/>
    </row>
    <row r="91" spans="3:59" x14ac:dyDescent="0.25">
      <c r="C91" s="29" t="s">
        <v>1109</v>
      </c>
      <c r="D91" s="29" t="s">
        <v>862</v>
      </c>
      <c r="E91" s="30">
        <v>44197</v>
      </c>
      <c r="F91" s="30">
        <v>45291</v>
      </c>
      <c r="G91" s="32" t="s">
        <v>1179</v>
      </c>
      <c r="K91" s="29"/>
      <c r="L91" s="29"/>
      <c r="M91" s="29"/>
      <c r="N91" s="29"/>
      <c r="O91" s="29"/>
      <c r="AT91" t="s">
        <v>1180</v>
      </c>
      <c r="AU91" t="s">
        <v>897</v>
      </c>
      <c r="AV91" t="str">
        <f t="shared" si="8"/>
        <v>Guyana</v>
      </c>
      <c r="AX91" t="s">
        <v>826</v>
      </c>
      <c r="AY91" t="s">
        <v>510</v>
      </c>
      <c r="BA91" s="29" t="s">
        <v>1054</v>
      </c>
      <c r="BC91" t="s">
        <v>1132</v>
      </c>
      <c r="BD91" t="s">
        <v>841</v>
      </c>
      <c r="BG91"/>
    </row>
    <row r="92" spans="3:59" x14ac:dyDescent="0.25">
      <c r="C92" s="29" t="s">
        <v>1165</v>
      </c>
      <c r="D92" s="29" t="s">
        <v>889</v>
      </c>
      <c r="E92" s="30">
        <v>44197</v>
      </c>
      <c r="F92" s="30">
        <v>45291</v>
      </c>
      <c r="G92" s="32" t="s">
        <v>1181</v>
      </c>
      <c r="K92" s="29"/>
      <c r="L92" s="29"/>
      <c r="M92" s="29"/>
      <c r="N92" s="29"/>
      <c r="O92" s="29"/>
      <c r="AT92" t="s">
        <v>1182</v>
      </c>
      <c r="AU92" t="s">
        <v>904</v>
      </c>
      <c r="AV92" t="str">
        <f t="shared" si="8"/>
        <v>Honduras</v>
      </c>
      <c r="AX92" t="s">
        <v>832</v>
      </c>
      <c r="AY92" t="s">
        <v>1183</v>
      </c>
      <c r="BA92" s="29" t="s">
        <v>1062</v>
      </c>
      <c r="BC92" t="s">
        <v>1132</v>
      </c>
      <c r="BD92" t="s">
        <v>1184</v>
      </c>
      <c r="BG92"/>
    </row>
    <row r="93" spans="3:59" x14ac:dyDescent="0.25">
      <c r="C93" s="29" t="s">
        <v>1169</v>
      </c>
      <c r="D93" s="29" t="s">
        <v>889</v>
      </c>
      <c r="E93" s="30">
        <v>44562</v>
      </c>
      <c r="F93" s="30">
        <v>45657</v>
      </c>
      <c r="G93" s="32" t="s">
        <v>1185</v>
      </c>
      <c r="K93" s="29"/>
      <c r="L93" s="29"/>
      <c r="M93" s="29"/>
      <c r="N93" s="29"/>
      <c r="O93" s="29"/>
      <c r="AT93" t="s">
        <v>1186</v>
      </c>
      <c r="AU93" t="s">
        <v>904</v>
      </c>
      <c r="AV93" t="str">
        <f t="shared" si="8"/>
        <v>Honduras</v>
      </c>
      <c r="AX93" t="s">
        <v>832</v>
      </c>
      <c r="AY93" t="s">
        <v>1187</v>
      </c>
      <c r="BA93" s="29" t="s">
        <v>1088</v>
      </c>
      <c r="BC93" t="s">
        <v>1132</v>
      </c>
      <c r="BD93" t="s">
        <v>1188</v>
      </c>
      <c r="BG93"/>
    </row>
    <row r="94" spans="3:59" x14ac:dyDescent="0.25">
      <c r="C94" s="29" t="s">
        <v>1173</v>
      </c>
      <c r="D94" s="29" t="s">
        <v>889</v>
      </c>
      <c r="E94" s="30">
        <v>44743</v>
      </c>
      <c r="F94" s="30">
        <v>45838</v>
      </c>
      <c r="G94" s="32" t="s">
        <v>1189</v>
      </c>
      <c r="K94" s="29"/>
      <c r="L94" s="29"/>
      <c r="M94" s="29"/>
      <c r="N94" s="29"/>
      <c r="O94" s="29"/>
      <c r="AT94" t="s">
        <v>1190</v>
      </c>
      <c r="AU94" t="s">
        <v>911</v>
      </c>
      <c r="AV94" t="str">
        <f t="shared" si="8"/>
        <v>Haiti</v>
      </c>
      <c r="AX94" t="s">
        <v>832</v>
      </c>
      <c r="AY94" t="s">
        <v>1191</v>
      </c>
      <c r="BA94" s="29" t="s">
        <v>1111</v>
      </c>
      <c r="BC94" t="s">
        <v>1132</v>
      </c>
      <c r="BD94" t="s">
        <v>981</v>
      </c>
      <c r="BG94"/>
    </row>
    <row r="95" spans="3:59" x14ac:dyDescent="0.25">
      <c r="C95" s="29" t="s">
        <v>1134</v>
      </c>
      <c r="D95" s="29" t="s">
        <v>870</v>
      </c>
      <c r="E95" s="30">
        <v>44197</v>
      </c>
      <c r="F95" s="30">
        <v>45291</v>
      </c>
      <c r="G95" s="32" t="s">
        <v>1192</v>
      </c>
      <c r="K95" s="29"/>
      <c r="L95" s="29"/>
      <c r="M95" s="29"/>
      <c r="N95" s="29"/>
      <c r="O95" s="29"/>
      <c r="AT95" t="s">
        <v>1193</v>
      </c>
      <c r="AU95" t="s">
        <v>911</v>
      </c>
      <c r="AV95" t="str">
        <f t="shared" si="8"/>
        <v>Haiti</v>
      </c>
      <c r="AX95" t="s">
        <v>838</v>
      </c>
      <c r="AY95" t="s">
        <v>1153</v>
      </c>
      <c r="BA95" s="29" t="s">
        <v>1119</v>
      </c>
      <c r="BC95" t="s">
        <v>1132</v>
      </c>
      <c r="BD95" t="s">
        <v>1194</v>
      </c>
      <c r="BG95"/>
    </row>
    <row r="96" spans="3:59" x14ac:dyDescent="0.25">
      <c r="C96" s="29" t="s">
        <v>1138</v>
      </c>
      <c r="D96" s="29" t="s">
        <v>870</v>
      </c>
      <c r="E96" s="30">
        <v>44197</v>
      </c>
      <c r="F96" s="30">
        <v>45291</v>
      </c>
      <c r="G96" s="32" t="s">
        <v>1195</v>
      </c>
      <c r="AT96" t="s">
        <v>1196</v>
      </c>
      <c r="AU96" t="s">
        <v>911</v>
      </c>
      <c r="AV96" t="str">
        <f t="shared" si="8"/>
        <v>Haiti</v>
      </c>
      <c r="AX96" t="s">
        <v>838</v>
      </c>
      <c r="AY96" t="s">
        <v>1197</v>
      </c>
      <c r="BA96" s="29" t="s">
        <v>1096</v>
      </c>
      <c r="BC96" t="s">
        <v>1158</v>
      </c>
      <c r="BD96" t="s">
        <v>616</v>
      </c>
      <c r="BG96"/>
    </row>
    <row r="97" spans="3:59" x14ac:dyDescent="0.25">
      <c r="C97" s="29" t="s">
        <v>1142</v>
      </c>
      <c r="D97" s="29" t="s">
        <v>870</v>
      </c>
      <c r="E97" s="30">
        <v>44197</v>
      </c>
      <c r="F97" s="30">
        <v>45291</v>
      </c>
      <c r="G97" s="32" t="s">
        <v>1198</v>
      </c>
      <c r="AT97" t="s">
        <v>1199</v>
      </c>
      <c r="AU97" t="s">
        <v>914</v>
      </c>
      <c r="AV97" t="str">
        <f t="shared" si="8"/>
        <v>Indonesia</v>
      </c>
      <c r="AX97" t="s">
        <v>838</v>
      </c>
      <c r="AY97" t="s">
        <v>1200</v>
      </c>
      <c r="BA97" s="29" t="s">
        <v>1104</v>
      </c>
      <c r="BC97" t="s">
        <v>1158</v>
      </c>
      <c r="BD97" t="s">
        <v>634</v>
      </c>
      <c r="BG97"/>
    </row>
    <row r="98" spans="3:59" x14ac:dyDescent="0.25">
      <c r="C98" s="29" t="s">
        <v>1156</v>
      </c>
      <c r="D98" s="29" t="s">
        <v>884</v>
      </c>
      <c r="E98" s="30">
        <v>44197</v>
      </c>
      <c r="F98" s="30">
        <v>45291</v>
      </c>
      <c r="G98" s="32" t="s">
        <v>1201</v>
      </c>
      <c r="AT98" t="s">
        <v>1202</v>
      </c>
      <c r="AU98" t="s">
        <v>914</v>
      </c>
      <c r="AV98" t="str">
        <f t="shared" si="8"/>
        <v>Indonesia</v>
      </c>
      <c r="AX98" t="s">
        <v>838</v>
      </c>
      <c r="AY98" t="s">
        <v>1203</v>
      </c>
      <c r="BA98" s="29" t="s">
        <v>1204</v>
      </c>
      <c r="BC98" t="s">
        <v>1158</v>
      </c>
      <c r="BD98" t="s">
        <v>731</v>
      </c>
      <c r="BG98"/>
    </row>
    <row r="99" spans="3:59" x14ac:dyDescent="0.25">
      <c r="C99" s="29" t="s">
        <v>1160</v>
      </c>
      <c r="D99" s="29" t="s">
        <v>884</v>
      </c>
      <c r="E99" s="30">
        <v>44197</v>
      </c>
      <c r="F99" s="30">
        <v>45291</v>
      </c>
      <c r="G99" s="32" t="s">
        <v>1205</v>
      </c>
      <c r="AT99" t="s">
        <v>1206</v>
      </c>
      <c r="AU99" t="s">
        <v>914</v>
      </c>
      <c r="AV99" t="str">
        <f t="shared" si="8"/>
        <v>Indonesia</v>
      </c>
      <c r="AX99" t="s">
        <v>841</v>
      </c>
      <c r="AY99" t="s">
        <v>510</v>
      </c>
      <c r="BA99" s="29" t="s">
        <v>1167</v>
      </c>
      <c r="BC99" t="s">
        <v>1158</v>
      </c>
      <c r="BD99" t="s">
        <v>759</v>
      </c>
      <c r="BG99"/>
    </row>
    <row r="100" spans="3:59" x14ac:dyDescent="0.25">
      <c r="C100" s="29" t="s">
        <v>1177</v>
      </c>
      <c r="D100" s="29" t="s">
        <v>897</v>
      </c>
      <c r="E100" s="30">
        <v>44562</v>
      </c>
      <c r="F100" s="30">
        <v>45657</v>
      </c>
      <c r="G100" s="32" t="s">
        <v>1207</v>
      </c>
      <c r="AT100" t="s">
        <v>1208</v>
      </c>
      <c r="AU100" t="s">
        <v>914</v>
      </c>
      <c r="AV100" t="str">
        <f t="shared" si="8"/>
        <v>Indonesia</v>
      </c>
      <c r="AX100" t="s">
        <v>841</v>
      </c>
      <c r="AY100" t="s">
        <v>1209</v>
      </c>
      <c r="BA100" s="29" t="s">
        <v>1210</v>
      </c>
      <c r="BC100" t="s">
        <v>1158</v>
      </c>
      <c r="BD100" t="s">
        <v>732</v>
      </c>
      <c r="BG100"/>
    </row>
    <row r="101" spans="3:59" x14ac:dyDescent="0.25">
      <c r="C101" s="29" t="s">
        <v>1180</v>
      </c>
      <c r="D101" s="29" t="s">
        <v>897</v>
      </c>
      <c r="E101" s="30">
        <v>44927</v>
      </c>
      <c r="F101" s="30">
        <v>46022</v>
      </c>
      <c r="G101" s="32" t="s">
        <v>1211</v>
      </c>
      <c r="AT101" t="s">
        <v>1212</v>
      </c>
      <c r="AU101" t="s">
        <v>914</v>
      </c>
      <c r="AV101" t="str">
        <f t="shared" si="8"/>
        <v>Indonesia</v>
      </c>
      <c r="AX101" t="s">
        <v>849</v>
      </c>
      <c r="AY101" t="s">
        <v>1213</v>
      </c>
      <c r="BA101" s="29" t="s">
        <v>1214</v>
      </c>
      <c r="BC101" t="s">
        <v>1158</v>
      </c>
      <c r="BD101" t="s">
        <v>782</v>
      </c>
      <c r="BG101"/>
    </row>
    <row r="102" spans="3:59" x14ac:dyDescent="0.25">
      <c r="C102" s="29" t="s">
        <v>1196</v>
      </c>
      <c r="D102" s="29" t="s">
        <v>911</v>
      </c>
      <c r="E102" s="30">
        <v>44197</v>
      </c>
      <c r="F102" s="30">
        <v>45291</v>
      </c>
      <c r="G102" s="32" t="s">
        <v>1215</v>
      </c>
      <c r="AT102" t="s">
        <v>1216</v>
      </c>
      <c r="AU102" t="s">
        <v>914</v>
      </c>
      <c r="AV102" t="str">
        <f t="shared" si="8"/>
        <v>Indonesia</v>
      </c>
      <c r="AX102" t="s">
        <v>849</v>
      </c>
      <c r="AY102" t="s">
        <v>1217</v>
      </c>
      <c r="BA102" s="29" t="s">
        <v>1218</v>
      </c>
      <c r="BC102" t="s">
        <v>1158</v>
      </c>
      <c r="BD102" t="s">
        <v>783</v>
      </c>
      <c r="BG102"/>
    </row>
    <row r="103" spans="3:59" x14ac:dyDescent="0.25">
      <c r="C103" s="29" t="s">
        <v>1193</v>
      </c>
      <c r="D103" s="29" t="s">
        <v>911</v>
      </c>
      <c r="E103" s="30">
        <v>44197</v>
      </c>
      <c r="F103" s="30">
        <v>45291</v>
      </c>
      <c r="G103" s="32" t="s">
        <v>1219</v>
      </c>
      <c r="AT103" t="s">
        <v>1220</v>
      </c>
      <c r="AU103" t="s">
        <v>914</v>
      </c>
      <c r="AV103" t="str">
        <f t="shared" si="8"/>
        <v>Indonesia</v>
      </c>
      <c r="AX103" t="s">
        <v>844</v>
      </c>
      <c r="AY103" t="s">
        <v>1221</v>
      </c>
      <c r="BA103" s="29" t="s">
        <v>1171</v>
      </c>
      <c r="BC103" t="s">
        <v>1158</v>
      </c>
      <c r="BD103" t="s">
        <v>772</v>
      </c>
      <c r="BG103"/>
    </row>
    <row r="104" spans="3:59" x14ac:dyDescent="0.25">
      <c r="C104" s="29" t="s">
        <v>1190</v>
      </c>
      <c r="D104" s="29" t="s">
        <v>911</v>
      </c>
      <c r="E104" s="30">
        <v>44197</v>
      </c>
      <c r="F104" s="30">
        <v>45291</v>
      </c>
      <c r="G104" s="32" t="s">
        <v>1222</v>
      </c>
      <c r="AT104" t="s">
        <v>1223</v>
      </c>
      <c r="AU104" t="s">
        <v>921</v>
      </c>
      <c r="AV104" t="str">
        <f t="shared" si="8"/>
        <v>India</v>
      </c>
      <c r="AX104" t="s">
        <v>861</v>
      </c>
      <c r="AY104" t="s">
        <v>1224</v>
      </c>
      <c r="BA104" s="29" t="s">
        <v>1225</v>
      </c>
      <c r="BC104" t="s">
        <v>1158</v>
      </c>
      <c r="BD104" t="s">
        <v>745</v>
      </c>
      <c r="BG104"/>
    </row>
    <row r="105" spans="3:59" x14ac:dyDescent="0.25">
      <c r="C105" s="29" t="s">
        <v>1182</v>
      </c>
      <c r="D105" s="29" t="s">
        <v>904</v>
      </c>
      <c r="E105" s="30">
        <v>44774</v>
      </c>
      <c r="F105" s="30">
        <v>46022</v>
      </c>
      <c r="G105" s="32" t="s">
        <v>1226</v>
      </c>
      <c r="AT105" t="s">
        <v>1227</v>
      </c>
      <c r="AU105" t="s">
        <v>921</v>
      </c>
      <c r="AV105" t="str">
        <f t="shared" si="8"/>
        <v>India</v>
      </c>
      <c r="AX105" t="s">
        <v>861</v>
      </c>
      <c r="AY105" t="s">
        <v>1228</v>
      </c>
      <c r="BA105" s="29" t="s">
        <v>1229</v>
      </c>
      <c r="BC105" t="s">
        <v>1158</v>
      </c>
      <c r="BD105" t="s">
        <v>1230</v>
      </c>
      <c r="BG105"/>
    </row>
    <row r="106" spans="3:59" x14ac:dyDescent="0.25">
      <c r="C106" s="29" t="s">
        <v>1186</v>
      </c>
      <c r="D106" s="29" t="s">
        <v>904</v>
      </c>
      <c r="E106" s="30">
        <v>44197</v>
      </c>
      <c r="F106" s="30">
        <v>45291</v>
      </c>
      <c r="G106" s="32" t="s">
        <v>1231</v>
      </c>
      <c r="AT106" t="s">
        <v>1232</v>
      </c>
      <c r="AU106" t="s">
        <v>921</v>
      </c>
      <c r="AV106" t="str">
        <f t="shared" si="8"/>
        <v>India</v>
      </c>
      <c r="AX106" t="s">
        <v>846</v>
      </c>
      <c r="AY106" t="s">
        <v>1233</v>
      </c>
      <c r="BA106" s="29" t="s">
        <v>1234</v>
      </c>
      <c r="BC106" t="s">
        <v>1158</v>
      </c>
      <c r="BD106" t="s">
        <v>850</v>
      </c>
      <c r="BG106"/>
    </row>
    <row r="107" spans="3:59" x14ac:dyDescent="0.25">
      <c r="C107" s="29" t="s">
        <v>1232</v>
      </c>
      <c r="D107" s="29" t="s">
        <v>921</v>
      </c>
      <c r="E107" s="30">
        <v>44287</v>
      </c>
      <c r="F107" s="30">
        <v>45382</v>
      </c>
      <c r="G107" s="32" t="s">
        <v>1235</v>
      </c>
      <c r="AT107" t="s">
        <v>1236</v>
      </c>
      <c r="AU107" t="s">
        <v>921</v>
      </c>
      <c r="AV107" t="str">
        <f t="shared" si="8"/>
        <v>India</v>
      </c>
      <c r="AX107" t="s">
        <v>846</v>
      </c>
      <c r="AY107" t="s">
        <v>1237</v>
      </c>
      <c r="BA107" s="29" t="s">
        <v>1238</v>
      </c>
      <c r="BC107" t="s">
        <v>1158</v>
      </c>
      <c r="BD107" t="s">
        <v>876</v>
      </c>
      <c r="BG107"/>
    </row>
    <row r="108" spans="3:59" x14ac:dyDescent="0.25">
      <c r="C108" s="29" t="s">
        <v>1239</v>
      </c>
      <c r="D108" s="29" t="s">
        <v>921</v>
      </c>
      <c r="E108" s="30">
        <v>44287</v>
      </c>
      <c r="F108" s="30">
        <v>45382</v>
      </c>
      <c r="G108" s="32" t="s">
        <v>1240</v>
      </c>
      <c r="AT108" t="s">
        <v>1241</v>
      </c>
      <c r="AU108" t="s">
        <v>921</v>
      </c>
      <c r="AV108" t="str">
        <f t="shared" si="8"/>
        <v>India</v>
      </c>
      <c r="AX108" t="s">
        <v>846</v>
      </c>
      <c r="AY108" t="s">
        <v>1242</v>
      </c>
      <c r="BA108" s="29" t="s">
        <v>1243</v>
      </c>
      <c r="BC108" t="s">
        <v>1158</v>
      </c>
      <c r="BD108" t="s">
        <v>862</v>
      </c>
      <c r="BG108"/>
    </row>
    <row r="109" spans="3:59" x14ac:dyDescent="0.25">
      <c r="C109" s="29" t="s">
        <v>1244</v>
      </c>
      <c r="D109" s="29" t="s">
        <v>921</v>
      </c>
      <c r="E109" s="30">
        <v>44287</v>
      </c>
      <c r="F109" s="30">
        <v>45382</v>
      </c>
      <c r="G109" s="32" t="s">
        <v>1245</v>
      </c>
      <c r="AT109" t="s">
        <v>1246</v>
      </c>
      <c r="AU109" t="s">
        <v>921</v>
      </c>
      <c r="AV109" t="str">
        <f t="shared" si="8"/>
        <v>India</v>
      </c>
      <c r="AX109" t="s">
        <v>1247</v>
      </c>
      <c r="AY109" t="s">
        <v>1248</v>
      </c>
      <c r="BA109" s="29" t="s">
        <v>972</v>
      </c>
      <c r="BC109" t="s">
        <v>1158</v>
      </c>
      <c r="BD109" t="s">
        <v>870</v>
      </c>
      <c r="BG109"/>
    </row>
    <row r="110" spans="3:59" x14ac:dyDescent="0.25">
      <c r="C110" s="29" t="s">
        <v>1227</v>
      </c>
      <c r="D110" s="29" t="s">
        <v>921</v>
      </c>
      <c r="E110" s="30">
        <v>44287</v>
      </c>
      <c r="F110" s="30">
        <v>45382</v>
      </c>
      <c r="G110" s="32" t="s">
        <v>1249</v>
      </c>
      <c r="AT110" t="s">
        <v>1239</v>
      </c>
      <c r="AU110" t="s">
        <v>921</v>
      </c>
      <c r="AV110" t="str">
        <f t="shared" si="8"/>
        <v>India</v>
      </c>
      <c r="AX110" t="s">
        <v>850</v>
      </c>
      <c r="AY110" t="s">
        <v>1250</v>
      </c>
      <c r="BA110" s="29" t="s">
        <v>1251</v>
      </c>
      <c r="BC110" t="s">
        <v>1158</v>
      </c>
      <c r="BD110" t="s">
        <v>884</v>
      </c>
      <c r="BG110"/>
    </row>
    <row r="111" spans="3:59" x14ac:dyDescent="0.25">
      <c r="C111" s="29" t="s">
        <v>1236</v>
      </c>
      <c r="D111" s="29" t="s">
        <v>921</v>
      </c>
      <c r="E111" s="30">
        <v>44287</v>
      </c>
      <c r="F111" s="30">
        <v>45382</v>
      </c>
      <c r="G111" s="32" t="s">
        <v>1252</v>
      </c>
      <c r="AT111" t="s">
        <v>1253</v>
      </c>
      <c r="AU111" t="s">
        <v>921</v>
      </c>
      <c r="AV111" t="str">
        <f t="shared" si="8"/>
        <v>India</v>
      </c>
      <c r="AX111" t="s">
        <v>850</v>
      </c>
      <c r="AY111" t="s">
        <v>1254</v>
      </c>
      <c r="BA111" s="29" t="s">
        <v>1255</v>
      </c>
      <c r="BC111" t="s">
        <v>1158</v>
      </c>
      <c r="BD111" t="s">
        <v>993</v>
      </c>
      <c r="BG111"/>
    </row>
    <row r="112" spans="3:59" x14ac:dyDescent="0.25">
      <c r="C112" s="29" t="s">
        <v>1241</v>
      </c>
      <c r="D112" s="29" t="s">
        <v>921</v>
      </c>
      <c r="E112" s="30">
        <v>44287</v>
      </c>
      <c r="F112" s="30">
        <v>45382</v>
      </c>
      <c r="G112" s="32" t="s">
        <v>1256</v>
      </c>
      <c r="AT112" t="s">
        <v>1244</v>
      </c>
      <c r="AU112" t="s">
        <v>921</v>
      </c>
      <c r="AV112" t="str">
        <f t="shared" si="8"/>
        <v>India</v>
      </c>
      <c r="AX112" t="s">
        <v>876</v>
      </c>
      <c r="AY112" t="s">
        <v>1257</v>
      </c>
      <c r="BA112" s="29" t="s">
        <v>1258</v>
      </c>
      <c r="BC112" t="s">
        <v>1158</v>
      </c>
      <c r="BD112" t="s">
        <v>1022</v>
      </c>
      <c r="BG112"/>
    </row>
    <row r="113" spans="3:59" x14ac:dyDescent="0.25">
      <c r="C113" s="29" t="s">
        <v>1246</v>
      </c>
      <c r="D113" s="29" t="s">
        <v>921</v>
      </c>
      <c r="E113" s="30">
        <v>44287</v>
      </c>
      <c r="F113" s="30">
        <v>45382</v>
      </c>
      <c r="G113" s="32" t="s">
        <v>1259</v>
      </c>
      <c r="AT113" t="s">
        <v>1260</v>
      </c>
      <c r="AU113" t="s">
        <v>921</v>
      </c>
      <c r="AV113" t="str">
        <f t="shared" si="8"/>
        <v>India</v>
      </c>
      <c r="AX113" t="s">
        <v>876</v>
      </c>
      <c r="AY113" t="s">
        <v>1261</v>
      </c>
      <c r="BA113" s="29" t="s">
        <v>1262</v>
      </c>
      <c r="BC113" t="s">
        <v>1158</v>
      </c>
      <c r="BD113" t="s">
        <v>1054</v>
      </c>
      <c r="BG113"/>
    </row>
    <row r="114" spans="3:59" x14ac:dyDescent="0.25">
      <c r="C114" s="29" t="s">
        <v>1260</v>
      </c>
      <c r="D114" s="29" t="s">
        <v>921</v>
      </c>
      <c r="E114" s="30">
        <v>44287</v>
      </c>
      <c r="F114" s="30">
        <v>45382</v>
      </c>
      <c r="G114" s="32" t="s">
        <v>1263</v>
      </c>
      <c r="AT114" t="s">
        <v>1264</v>
      </c>
      <c r="AU114" t="s">
        <v>925</v>
      </c>
      <c r="AV114" t="str">
        <f t="shared" si="8"/>
        <v>Iran (Islamic Republic)</v>
      </c>
      <c r="AX114" t="s">
        <v>876</v>
      </c>
      <c r="AY114" t="s">
        <v>1265</v>
      </c>
      <c r="BA114" s="29" t="s">
        <v>1266</v>
      </c>
      <c r="BC114" t="s">
        <v>1158</v>
      </c>
      <c r="BD114" t="s">
        <v>1062</v>
      </c>
      <c r="BG114"/>
    </row>
    <row r="115" spans="3:59" x14ac:dyDescent="0.25">
      <c r="C115" s="29" t="s">
        <v>1253</v>
      </c>
      <c r="D115" s="29" t="s">
        <v>921</v>
      </c>
      <c r="E115" s="30">
        <v>44287</v>
      </c>
      <c r="F115" s="30">
        <v>45382</v>
      </c>
      <c r="G115" s="32" t="s">
        <v>1267</v>
      </c>
      <c r="AT115" t="s">
        <v>1268</v>
      </c>
      <c r="AU115" t="s">
        <v>932</v>
      </c>
      <c r="AV115" t="str">
        <f t="shared" si="8"/>
        <v>Jamaica</v>
      </c>
      <c r="AX115" t="s">
        <v>876</v>
      </c>
      <c r="AY115" t="s">
        <v>831</v>
      </c>
      <c r="BA115" s="29" t="s">
        <v>1269</v>
      </c>
      <c r="BC115" t="s">
        <v>1158</v>
      </c>
      <c r="BD115" t="s">
        <v>1214</v>
      </c>
      <c r="BG115"/>
    </row>
    <row r="116" spans="3:59" x14ac:dyDescent="0.25">
      <c r="C116" s="29" t="s">
        <v>1223</v>
      </c>
      <c r="D116" s="29" t="s">
        <v>921</v>
      </c>
      <c r="E116" s="30">
        <v>44287</v>
      </c>
      <c r="F116" s="30">
        <v>45382</v>
      </c>
      <c r="G116" s="32" t="s">
        <v>1270</v>
      </c>
      <c r="AT116" t="s">
        <v>1271</v>
      </c>
      <c r="AU116" t="s">
        <v>937</v>
      </c>
      <c r="AV116" t="str">
        <f t="shared" si="8"/>
        <v>Kazakhstan</v>
      </c>
      <c r="AX116" t="s">
        <v>876</v>
      </c>
      <c r="AY116" t="s">
        <v>1272</v>
      </c>
      <c r="BA116" s="29" t="s">
        <v>1273</v>
      </c>
      <c r="BC116" t="s">
        <v>1158</v>
      </c>
      <c r="BD116" t="s">
        <v>1218</v>
      </c>
      <c r="BG116"/>
    </row>
    <row r="117" spans="3:59" x14ac:dyDescent="0.25">
      <c r="C117" s="29" t="s">
        <v>1216</v>
      </c>
      <c r="D117" s="29" t="s">
        <v>914</v>
      </c>
      <c r="E117" s="30">
        <v>44197</v>
      </c>
      <c r="F117" s="30">
        <v>45291</v>
      </c>
      <c r="G117" s="32" t="s">
        <v>1274</v>
      </c>
      <c r="AT117" t="s">
        <v>1275</v>
      </c>
      <c r="AU117" t="s">
        <v>937</v>
      </c>
      <c r="AV117" t="str">
        <f t="shared" si="8"/>
        <v>Kazakhstan</v>
      </c>
      <c r="AX117" t="s">
        <v>853</v>
      </c>
      <c r="AY117" t="s">
        <v>1276</v>
      </c>
      <c r="BA117" s="29" t="s">
        <v>1194</v>
      </c>
      <c r="BC117" t="s">
        <v>1158</v>
      </c>
      <c r="BD117" t="s">
        <v>1225</v>
      </c>
      <c r="BG117"/>
    </row>
    <row r="118" spans="3:59" x14ac:dyDescent="0.25">
      <c r="C118" s="29" t="s">
        <v>1212</v>
      </c>
      <c r="D118" s="29" t="s">
        <v>914</v>
      </c>
      <c r="E118" s="30">
        <v>44197</v>
      </c>
      <c r="F118" s="30">
        <v>45291</v>
      </c>
      <c r="G118" s="32" t="s">
        <v>1277</v>
      </c>
      <c r="AT118" t="s">
        <v>1278</v>
      </c>
      <c r="AU118" t="s">
        <v>944</v>
      </c>
      <c r="AV118" t="str">
        <f t="shared" si="8"/>
        <v>Kenya</v>
      </c>
      <c r="AX118" t="s">
        <v>862</v>
      </c>
      <c r="AY118" t="s">
        <v>1279</v>
      </c>
      <c r="BA118" s="29" t="s">
        <v>1280</v>
      </c>
      <c r="BC118" t="s">
        <v>1158</v>
      </c>
      <c r="BD118" t="s">
        <v>1273</v>
      </c>
      <c r="BG118"/>
    </row>
    <row r="119" spans="3:59" x14ac:dyDescent="0.25">
      <c r="C119" s="29" t="s">
        <v>1208</v>
      </c>
      <c r="D119" s="29" t="s">
        <v>914</v>
      </c>
      <c r="E119" s="30">
        <v>44197</v>
      </c>
      <c r="F119" s="30">
        <v>45291</v>
      </c>
      <c r="G119" s="32" t="s">
        <v>1281</v>
      </c>
      <c r="AT119" t="s">
        <v>1282</v>
      </c>
      <c r="AU119" t="s">
        <v>944</v>
      </c>
      <c r="AV119" t="str">
        <f t="shared" si="8"/>
        <v>Kenya</v>
      </c>
      <c r="AX119" t="s">
        <v>862</v>
      </c>
      <c r="AY119" t="s">
        <v>1283</v>
      </c>
      <c r="BA119" s="29" t="s">
        <v>1284</v>
      </c>
      <c r="BC119" t="s">
        <v>971</v>
      </c>
      <c r="BD119" t="s">
        <v>971</v>
      </c>
      <c r="BG119"/>
    </row>
    <row r="120" spans="3:59" x14ac:dyDescent="0.25">
      <c r="C120" s="29" t="s">
        <v>1199</v>
      </c>
      <c r="D120" s="29" t="s">
        <v>914</v>
      </c>
      <c r="E120" s="30">
        <v>44562</v>
      </c>
      <c r="F120" s="30">
        <v>45291</v>
      </c>
      <c r="G120" s="32" t="s">
        <v>1285</v>
      </c>
      <c r="AT120" t="s">
        <v>1286</v>
      </c>
      <c r="AU120" t="s">
        <v>944</v>
      </c>
      <c r="AV120" t="str">
        <f t="shared" si="8"/>
        <v>Kenya</v>
      </c>
      <c r="AX120" t="s">
        <v>862</v>
      </c>
      <c r="AY120" t="s">
        <v>1287</v>
      </c>
      <c r="BA120" s="29" t="s">
        <v>1175</v>
      </c>
      <c r="BC120" t="s">
        <v>1288</v>
      </c>
      <c r="BD120" t="s">
        <v>1288</v>
      </c>
      <c r="BG120"/>
    </row>
    <row r="121" spans="3:59" x14ac:dyDescent="0.25">
      <c r="C121" s="29" t="s">
        <v>1206</v>
      </c>
      <c r="D121" s="29" t="s">
        <v>914</v>
      </c>
      <c r="E121" s="30">
        <v>44562</v>
      </c>
      <c r="F121" s="30">
        <v>45291</v>
      </c>
      <c r="G121" s="32" t="s">
        <v>1289</v>
      </c>
      <c r="AT121" t="s">
        <v>1290</v>
      </c>
      <c r="AU121" t="s">
        <v>944</v>
      </c>
      <c r="AV121" t="str">
        <f t="shared" si="8"/>
        <v>Kenya</v>
      </c>
      <c r="AX121" t="s">
        <v>862</v>
      </c>
      <c r="AY121" t="s">
        <v>1291</v>
      </c>
      <c r="BA121" s="29" t="s">
        <v>1178</v>
      </c>
      <c r="BC121" t="s">
        <v>1140</v>
      </c>
      <c r="BD121" t="s">
        <v>509</v>
      </c>
      <c r="BG121"/>
    </row>
    <row r="122" spans="3:59" x14ac:dyDescent="0.25">
      <c r="C122" s="29" t="s">
        <v>1202</v>
      </c>
      <c r="D122" s="29" t="s">
        <v>914</v>
      </c>
      <c r="E122" s="30">
        <v>44562</v>
      </c>
      <c r="F122" s="30">
        <v>45291</v>
      </c>
      <c r="G122" s="32" t="s">
        <v>1292</v>
      </c>
      <c r="AT122" t="s">
        <v>1293</v>
      </c>
      <c r="AU122" t="s">
        <v>944</v>
      </c>
      <c r="AV122" t="str">
        <f t="shared" si="8"/>
        <v>Kenya</v>
      </c>
      <c r="AX122" t="s">
        <v>862</v>
      </c>
      <c r="AY122" t="s">
        <v>1294</v>
      </c>
      <c r="BA122" s="29" t="s">
        <v>1295</v>
      </c>
      <c r="BC122" t="s">
        <v>1140</v>
      </c>
      <c r="BD122" t="s">
        <v>691</v>
      </c>
      <c r="BG122"/>
    </row>
    <row r="123" spans="3:59" x14ac:dyDescent="0.25">
      <c r="C123" s="29" t="s">
        <v>1220</v>
      </c>
      <c r="D123" s="29" t="s">
        <v>914</v>
      </c>
      <c r="E123" s="30">
        <v>44197</v>
      </c>
      <c r="F123" s="30">
        <v>45291</v>
      </c>
      <c r="G123" s="32" t="s">
        <v>1296</v>
      </c>
      <c r="AT123" t="s">
        <v>1297</v>
      </c>
      <c r="AU123" t="s">
        <v>944</v>
      </c>
      <c r="AV123" t="str">
        <f t="shared" si="8"/>
        <v>Kenya</v>
      </c>
      <c r="AX123" t="s">
        <v>862</v>
      </c>
      <c r="AY123" t="s">
        <v>1298</v>
      </c>
      <c r="BA123" s="29" t="s">
        <v>1299</v>
      </c>
      <c r="BC123" t="s">
        <v>1140</v>
      </c>
      <c r="BD123" t="s">
        <v>861</v>
      </c>
      <c r="BG123"/>
    </row>
    <row r="124" spans="3:59" x14ac:dyDescent="0.25">
      <c r="C124" s="29" t="s">
        <v>1264</v>
      </c>
      <c r="D124" s="29" t="s">
        <v>925</v>
      </c>
      <c r="E124" s="30">
        <v>44287</v>
      </c>
      <c r="F124" s="30">
        <v>45382</v>
      </c>
      <c r="G124" s="32" t="s">
        <v>1300</v>
      </c>
      <c r="AT124" t="s">
        <v>1301</v>
      </c>
      <c r="AU124" t="s">
        <v>952</v>
      </c>
      <c r="AV124" t="str">
        <f t="shared" si="8"/>
        <v>Kyrgyzstan</v>
      </c>
      <c r="AX124" t="s">
        <v>862</v>
      </c>
      <c r="AY124" t="s">
        <v>1302</v>
      </c>
      <c r="BA124" s="29" t="s">
        <v>1303</v>
      </c>
      <c r="BC124" t="s">
        <v>1140</v>
      </c>
      <c r="BD124" t="s">
        <v>1023</v>
      </c>
      <c r="BG124"/>
    </row>
    <row r="125" spans="3:59" x14ac:dyDescent="0.25">
      <c r="C125" s="29" t="s">
        <v>1268</v>
      </c>
      <c r="D125" s="29" t="s">
        <v>932</v>
      </c>
      <c r="E125" s="30">
        <v>44562</v>
      </c>
      <c r="F125" s="30">
        <v>45657</v>
      </c>
      <c r="G125" s="32" t="s">
        <v>1304</v>
      </c>
      <c r="AT125" t="s">
        <v>871</v>
      </c>
      <c r="AU125" t="s">
        <v>744</v>
      </c>
      <c r="AV125" t="str">
        <f t="shared" si="8"/>
        <v>Cambodia</v>
      </c>
      <c r="AX125" t="s">
        <v>889</v>
      </c>
      <c r="AY125" t="s">
        <v>1305</v>
      </c>
      <c r="BA125" s="29" t="s">
        <v>1288</v>
      </c>
      <c r="BC125" t="s">
        <v>1140</v>
      </c>
      <c r="BD125" t="s">
        <v>1050</v>
      </c>
      <c r="BG125"/>
    </row>
    <row r="126" spans="3:59" x14ac:dyDescent="0.25">
      <c r="C126" s="29" t="s">
        <v>1275</v>
      </c>
      <c r="D126" s="29" t="s">
        <v>937</v>
      </c>
      <c r="E126" s="30">
        <v>44927</v>
      </c>
      <c r="F126" s="30">
        <v>46022</v>
      </c>
      <c r="G126" s="32" t="s">
        <v>1306</v>
      </c>
      <c r="AT126" t="s">
        <v>863</v>
      </c>
      <c r="AU126" t="s">
        <v>744</v>
      </c>
      <c r="AV126" t="str">
        <f t="shared" si="8"/>
        <v>Cambodia</v>
      </c>
      <c r="AX126" t="s">
        <v>889</v>
      </c>
      <c r="AY126" t="s">
        <v>1307</v>
      </c>
      <c r="BA126" s="29" t="s">
        <v>1308</v>
      </c>
      <c r="BC126" t="s">
        <v>1140</v>
      </c>
      <c r="BD126" t="s">
        <v>1238</v>
      </c>
      <c r="BG126"/>
    </row>
    <row r="127" spans="3:59" x14ac:dyDescent="0.25">
      <c r="C127" s="29" t="s">
        <v>1271</v>
      </c>
      <c r="D127" s="29" t="s">
        <v>937</v>
      </c>
      <c r="E127" s="30">
        <v>44197</v>
      </c>
      <c r="F127" s="30">
        <v>45291</v>
      </c>
      <c r="G127" s="32" t="s">
        <v>1309</v>
      </c>
      <c r="AT127" t="s">
        <v>1310</v>
      </c>
      <c r="AU127" t="s">
        <v>961</v>
      </c>
      <c r="AV127" t="str">
        <f t="shared" si="8"/>
        <v>Lao (Peoples Democratic Republic)</v>
      </c>
      <c r="AX127" t="s">
        <v>889</v>
      </c>
      <c r="AY127" t="s">
        <v>1311</v>
      </c>
      <c r="BA127" s="29"/>
      <c r="BC127" t="s">
        <v>1140</v>
      </c>
      <c r="BD127" t="s">
        <v>1303</v>
      </c>
      <c r="BG127"/>
    </row>
    <row r="128" spans="3:59" x14ac:dyDescent="0.25">
      <c r="C128" s="29" t="s">
        <v>1290</v>
      </c>
      <c r="D128" s="29" t="s">
        <v>944</v>
      </c>
      <c r="E128" s="30">
        <v>44378</v>
      </c>
      <c r="F128" s="30">
        <v>45473</v>
      </c>
      <c r="G128" s="32" t="s">
        <v>1312</v>
      </c>
      <c r="AT128" t="s">
        <v>1313</v>
      </c>
      <c r="AU128" t="s">
        <v>968</v>
      </c>
      <c r="AV128" t="str">
        <f t="shared" si="8"/>
        <v>Liberia</v>
      </c>
      <c r="AX128" t="s">
        <v>889</v>
      </c>
      <c r="AY128" t="s">
        <v>1314</v>
      </c>
      <c r="BC128" t="s">
        <v>1140</v>
      </c>
      <c r="BD128" t="s">
        <v>1308</v>
      </c>
      <c r="BG128"/>
    </row>
    <row r="129" spans="3:59" x14ac:dyDescent="0.25">
      <c r="C129" s="29" t="s">
        <v>1286</v>
      </c>
      <c r="D129" s="29" t="s">
        <v>944</v>
      </c>
      <c r="E129" s="30">
        <v>44378</v>
      </c>
      <c r="F129" s="30">
        <v>45473</v>
      </c>
      <c r="G129" s="32" t="s">
        <v>1315</v>
      </c>
      <c r="AT129" t="s">
        <v>1316</v>
      </c>
      <c r="AU129" t="s">
        <v>968</v>
      </c>
      <c r="AV129" t="str">
        <f t="shared" si="8"/>
        <v>Liberia</v>
      </c>
      <c r="AX129" t="s">
        <v>870</v>
      </c>
      <c r="AY129" t="s">
        <v>831</v>
      </c>
      <c r="BC129" t="s">
        <v>1144</v>
      </c>
      <c r="BD129" t="s">
        <v>861</v>
      </c>
      <c r="BG129"/>
    </row>
    <row r="130" spans="3:59" x14ac:dyDescent="0.25">
      <c r="C130" s="29" t="s">
        <v>1282</v>
      </c>
      <c r="D130" s="29" t="s">
        <v>944</v>
      </c>
      <c r="E130" s="30">
        <v>44378</v>
      </c>
      <c r="F130" s="30">
        <v>45473</v>
      </c>
      <c r="G130" s="32" t="s">
        <v>1317</v>
      </c>
      <c r="AT130" t="s">
        <v>1318</v>
      </c>
      <c r="AU130" t="s">
        <v>968</v>
      </c>
      <c r="AV130" t="str">
        <f t="shared" si="8"/>
        <v>Liberia</v>
      </c>
      <c r="AX130" t="s">
        <v>870</v>
      </c>
      <c r="AY130" t="s">
        <v>1319</v>
      </c>
      <c r="BC130" t="s">
        <v>1144</v>
      </c>
      <c r="BD130" t="s">
        <v>1023</v>
      </c>
      <c r="BG130"/>
    </row>
    <row r="131" spans="3:59" x14ac:dyDescent="0.25">
      <c r="C131" s="29" t="s">
        <v>1297</v>
      </c>
      <c r="D131" s="29" t="s">
        <v>944</v>
      </c>
      <c r="E131" s="30">
        <v>44378</v>
      </c>
      <c r="F131" s="30">
        <v>45473</v>
      </c>
      <c r="G131" s="32" t="s">
        <v>1320</v>
      </c>
      <c r="AT131" t="s">
        <v>1321</v>
      </c>
      <c r="AU131" t="s">
        <v>968</v>
      </c>
      <c r="AV131" t="str">
        <f t="shared" ref="AV131:AV194" si="9">INDEX(D:D,MATCH(AT131,C:C,0))</f>
        <v>Liberia</v>
      </c>
      <c r="AX131" t="s">
        <v>870</v>
      </c>
      <c r="AY131" t="s">
        <v>1322</v>
      </c>
      <c r="BC131" t="s">
        <v>1144</v>
      </c>
      <c r="BD131" t="s">
        <v>1238</v>
      </c>
      <c r="BG131"/>
    </row>
    <row r="132" spans="3:59" x14ac:dyDescent="0.25">
      <c r="C132" s="29" t="s">
        <v>1293</v>
      </c>
      <c r="D132" s="29" t="s">
        <v>944</v>
      </c>
      <c r="E132" s="30">
        <v>44378</v>
      </c>
      <c r="F132" s="30">
        <v>45473</v>
      </c>
      <c r="G132" s="32" t="s">
        <v>1323</v>
      </c>
      <c r="AT132" t="s">
        <v>1324</v>
      </c>
      <c r="AU132" t="s">
        <v>972</v>
      </c>
      <c r="AV132" t="str">
        <f t="shared" si="9"/>
        <v>Sri Lanka</v>
      </c>
      <c r="AX132" t="s">
        <v>870</v>
      </c>
      <c r="AY132" t="s">
        <v>1143</v>
      </c>
      <c r="BC132" t="s">
        <v>1061</v>
      </c>
      <c r="BD132" t="s">
        <v>509</v>
      </c>
      <c r="BG132"/>
    </row>
    <row r="133" spans="3:59" x14ac:dyDescent="0.25">
      <c r="C133" s="29" t="s">
        <v>1278</v>
      </c>
      <c r="D133" s="29" t="s">
        <v>944</v>
      </c>
      <c r="E133" s="30">
        <v>44378</v>
      </c>
      <c r="F133" s="30">
        <v>45473</v>
      </c>
      <c r="G133" s="32" t="s">
        <v>1325</v>
      </c>
      <c r="AT133" t="s">
        <v>1326</v>
      </c>
      <c r="AU133" t="s">
        <v>972</v>
      </c>
      <c r="AV133" t="str">
        <f t="shared" si="9"/>
        <v>Sri Lanka</v>
      </c>
      <c r="AX133" t="s">
        <v>870</v>
      </c>
      <c r="AY133" t="s">
        <v>1327</v>
      </c>
      <c r="BC133" t="s">
        <v>1061</v>
      </c>
      <c r="BD133" t="s">
        <v>691</v>
      </c>
      <c r="BG133"/>
    </row>
    <row r="134" spans="3:59" x14ac:dyDescent="0.25">
      <c r="C134" s="29" t="s">
        <v>1328</v>
      </c>
      <c r="D134" s="29" t="s">
        <v>971</v>
      </c>
      <c r="E134" s="30">
        <v>44562</v>
      </c>
      <c r="F134" s="30">
        <v>45657</v>
      </c>
      <c r="G134" s="32" t="s">
        <v>1329</v>
      </c>
      <c r="AT134" t="s">
        <v>1330</v>
      </c>
      <c r="AU134" t="s">
        <v>972</v>
      </c>
      <c r="AV134" t="str">
        <f t="shared" si="9"/>
        <v>Sri Lanka</v>
      </c>
      <c r="AX134" t="s">
        <v>870</v>
      </c>
      <c r="AY134" t="s">
        <v>837</v>
      </c>
      <c r="BC134" t="s">
        <v>1061</v>
      </c>
      <c r="BD134" t="s">
        <v>593</v>
      </c>
      <c r="BG134"/>
    </row>
    <row r="135" spans="3:59" x14ac:dyDescent="0.25">
      <c r="C135" s="29" t="s">
        <v>1301</v>
      </c>
      <c r="D135" s="29" t="s">
        <v>952</v>
      </c>
      <c r="E135" s="30">
        <v>44197</v>
      </c>
      <c r="F135" s="30">
        <v>45291</v>
      </c>
      <c r="G135" s="32" t="s">
        <v>1331</v>
      </c>
      <c r="AT135" t="s">
        <v>1332</v>
      </c>
      <c r="AU135" t="s">
        <v>978</v>
      </c>
      <c r="AV135" t="str">
        <f t="shared" si="9"/>
        <v>Lesotho</v>
      </c>
      <c r="AX135" t="s">
        <v>884</v>
      </c>
      <c r="AY135" t="s">
        <v>1333</v>
      </c>
      <c r="BC135" t="s">
        <v>1061</v>
      </c>
      <c r="BD135" t="s">
        <v>844</v>
      </c>
      <c r="BG135"/>
    </row>
    <row r="136" spans="3:59" x14ac:dyDescent="0.25">
      <c r="C136" s="29" t="s">
        <v>1310</v>
      </c>
      <c r="D136" s="29" t="s">
        <v>961</v>
      </c>
      <c r="E136" s="30">
        <v>44197</v>
      </c>
      <c r="F136" s="30">
        <v>45291</v>
      </c>
      <c r="G136" s="32" t="s">
        <v>1334</v>
      </c>
      <c r="AT136" t="s">
        <v>1335</v>
      </c>
      <c r="AU136" t="s">
        <v>981</v>
      </c>
      <c r="AV136" t="str">
        <f t="shared" si="9"/>
        <v>Morocco</v>
      </c>
      <c r="AX136" t="s">
        <v>884</v>
      </c>
      <c r="AY136" t="s">
        <v>1336</v>
      </c>
      <c r="BC136" t="s">
        <v>1061</v>
      </c>
      <c r="BD136" t="s">
        <v>861</v>
      </c>
      <c r="BG136"/>
    </row>
    <row r="137" spans="3:59" x14ac:dyDescent="0.25">
      <c r="C137" s="29" t="s">
        <v>1332</v>
      </c>
      <c r="D137" s="29" t="s">
        <v>978</v>
      </c>
      <c r="E137" s="30">
        <v>44378</v>
      </c>
      <c r="F137" s="30">
        <v>45382</v>
      </c>
      <c r="G137" s="32" t="s">
        <v>1337</v>
      </c>
      <c r="AT137" t="s">
        <v>1338</v>
      </c>
      <c r="AU137" t="s">
        <v>984</v>
      </c>
      <c r="AV137" t="str">
        <f t="shared" si="9"/>
        <v>Moldova</v>
      </c>
      <c r="AX137" t="s">
        <v>884</v>
      </c>
      <c r="AY137" t="s">
        <v>510</v>
      </c>
      <c r="BC137" t="s">
        <v>1061</v>
      </c>
      <c r="BD137" t="s">
        <v>846</v>
      </c>
      <c r="BG137"/>
    </row>
    <row r="138" spans="3:59" x14ac:dyDescent="0.25">
      <c r="C138" s="29" t="s">
        <v>1318</v>
      </c>
      <c r="D138" s="29" t="s">
        <v>968</v>
      </c>
      <c r="E138" s="30">
        <v>44896</v>
      </c>
      <c r="F138" s="30">
        <v>45473</v>
      </c>
      <c r="G138" s="32" t="s">
        <v>1339</v>
      </c>
      <c r="AT138" t="s">
        <v>1340</v>
      </c>
      <c r="AU138" t="s">
        <v>987</v>
      </c>
      <c r="AV138" t="str">
        <f t="shared" si="9"/>
        <v>Madagascar</v>
      </c>
      <c r="AX138" t="s">
        <v>897</v>
      </c>
      <c r="AY138" t="s">
        <v>1341</v>
      </c>
      <c r="BC138" t="s">
        <v>1061</v>
      </c>
      <c r="BD138" t="s">
        <v>944</v>
      </c>
      <c r="BG138"/>
    </row>
    <row r="139" spans="3:59" x14ac:dyDescent="0.25">
      <c r="C139" s="29" t="s">
        <v>1316</v>
      </c>
      <c r="D139" s="29" t="s">
        <v>968</v>
      </c>
      <c r="E139" s="30">
        <v>44197</v>
      </c>
      <c r="F139" s="30">
        <v>45291</v>
      </c>
      <c r="G139" s="32" t="s">
        <v>1342</v>
      </c>
      <c r="AT139" t="s">
        <v>1343</v>
      </c>
      <c r="AU139" t="s">
        <v>987</v>
      </c>
      <c r="AV139" t="str">
        <f t="shared" si="9"/>
        <v>Madagascar</v>
      </c>
      <c r="AX139" t="s">
        <v>911</v>
      </c>
      <c r="AY139" t="s">
        <v>1143</v>
      </c>
      <c r="BC139" t="s">
        <v>1061</v>
      </c>
      <c r="BD139" t="s">
        <v>978</v>
      </c>
      <c r="BG139"/>
    </row>
    <row r="140" spans="3:59" x14ac:dyDescent="0.25">
      <c r="C140" s="29" t="s">
        <v>1313</v>
      </c>
      <c r="D140" s="29" t="s">
        <v>968</v>
      </c>
      <c r="E140" s="30">
        <v>44197</v>
      </c>
      <c r="F140" s="30">
        <v>45291</v>
      </c>
      <c r="G140" s="32" t="s">
        <v>1344</v>
      </c>
      <c r="AT140" t="s">
        <v>1345</v>
      </c>
      <c r="AU140" t="s">
        <v>987</v>
      </c>
      <c r="AV140" t="str">
        <f t="shared" si="9"/>
        <v>Madagascar</v>
      </c>
      <c r="AX140" t="s">
        <v>911</v>
      </c>
      <c r="AY140" t="s">
        <v>510</v>
      </c>
      <c r="BC140" t="s">
        <v>1061</v>
      </c>
      <c r="BD140" t="s">
        <v>968</v>
      </c>
      <c r="BG140"/>
    </row>
    <row r="141" spans="3:59" x14ac:dyDescent="0.25">
      <c r="C141" s="29" t="s">
        <v>1321</v>
      </c>
      <c r="D141" s="29" t="s">
        <v>968</v>
      </c>
      <c r="E141" s="30">
        <v>44378</v>
      </c>
      <c r="F141" s="30">
        <v>45473</v>
      </c>
      <c r="G141" s="32" t="s">
        <v>1346</v>
      </c>
      <c r="AT141" t="s">
        <v>1347</v>
      </c>
      <c r="AU141" t="s">
        <v>987</v>
      </c>
      <c r="AV141" t="str">
        <f t="shared" si="9"/>
        <v>Madagascar</v>
      </c>
      <c r="AX141" t="s">
        <v>911</v>
      </c>
      <c r="AY141" t="s">
        <v>1348</v>
      </c>
      <c r="BC141" t="s">
        <v>1061</v>
      </c>
      <c r="BD141" t="s">
        <v>999</v>
      </c>
      <c r="BG141"/>
    </row>
    <row r="142" spans="3:59" x14ac:dyDescent="0.25">
      <c r="C142" s="29" t="s">
        <v>1340</v>
      </c>
      <c r="D142" s="29" t="s">
        <v>987</v>
      </c>
      <c r="E142" s="30">
        <v>44197</v>
      </c>
      <c r="F142" s="30">
        <v>45291</v>
      </c>
      <c r="G142" s="32" t="s">
        <v>1349</v>
      </c>
      <c r="AT142" t="s">
        <v>1350</v>
      </c>
      <c r="AU142" t="s">
        <v>987</v>
      </c>
      <c r="AV142" t="str">
        <f t="shared" si="9"/>
        <v>Madagascar</v>
      </c>
      <c r="AX142" t="s">
        <v>911</v>
      </c>
      <c r="AY142" t="s">
        <v>614</v>
      </c>
      <c r="BC142" t="s">
        <v>1061</v>
      </c>
      <c r="BD142" t="s">
        <v>1029</v>
      </c>
      <c r="BG142"/>
    </row>
    <row r="143" spans="3:59" x14ac:dyDescent="0.25">
      <c r="C143" s="29" t="s">
        <v>1343</v>
      </c>
      <c r="D143" s="29" t="s">
        <v>987</v>
      </c>
      <c r="E143" s="30">
        <v>44197</v>
      </c>
      <c r="F143" s="30">
        <v>45291</v>
      </c>
      <c r="G143" s="32" t="s">
        <v>1351</v>
      </c>
      <c r="AT143" t="s">
        <v>1352</v>
      </c>
      <c r="AU143" t="s">
        <v>993</v>
      </c>
      <c r="AV143" t="str">
        <f t="shared" si="9"/>
        <v>Mali</v>
      </c>
      <c r="AX143" t="s">
        <v>904</v>
      </c>
      <c r="AY143" t="s">
        <v>1053</v>
      </c>
      <c r="BC143" t="s">
        <v>1061</v>
      </c>
      <c r="BD143" t="s">
        <v>1023</v>
      </c>
      <c r="BG143"/>
    </row>
    <row r="144" spans="3:59" x14ac:dyDescent="0.25">
      <c r="C144" s="29" t="s">
        <v>1350</v>
      </c>
      <c r="D144" s="29" t="s">
        <v>987</v>
      </c>
      <c r="E144" s="30">
        <v>44197</v>
      </c>
      <c r="F144" s="30">
        <v>45291</v>
      </c>
      <c r="G144" s="32" t="s">
        <v>1353</v>
      </c>
      <c r="AT144" t="s">
        <v>1354</v>
      </c>
      <c r="AU144" t="s">
        <v>993</v>
      </c>
      <c r="AV144" t="str">
        <f t="shared" si="9"/>
        <v>Mali</v>
      </c>
      <c r="AX144" t="s">
        <v>904</v>
      </c>
      <c r="AY144" t="s">
        <v>1355</v>
      </c>
      <c r="BC144" t="s">
        <v>1061</v>
      </c>
      <c r="BD144" t="s">
        <v>1050</v>
      </c>
      <c r="BG144"/>
    </row>
    <row r="145" spans="3:59" x14ac:dyDescent="0.25">
      <c r="C145" s="29" t="s">
        <v>1347</v>
      </c>
      <c r="D145" s="29" t="s">
        <v>987</v>
      </c>
      <c r="E145" s="30">
        <v>44378</v>
      </c>
      <c r="F145" s="30">
        <v>45473</v>
      </c>
      <c r="G145" s="32" t="s">
        <v>1356</v>
      </c>
      <c r="AT145" t="s">
        <v>1357</v>
      </c>
      <c r="AU145" t="s">
        <v>993</v>
      </c>
      <c r="AV145" t="str">
        <f t="shared" si="9"/>
        <v>Mali</v>
      </c>
      <c r="AX145" t="s">
        <v>921</v>
      </c>
      <c r="AY145" t="s">
        <v>1358</v>
      </c>
      <c r="BC145" t="s">
        <v>1061</v>
      </c>
      <c r="BD145" t="s">
        <v>1210</v>
      </c>
      <c r="BG145"/>
    </row>
    <row r="146" spans="3:59" x14ac:dyDescent="0.25">
      <c r="C146" s="29" t="s">
        <v>1345</v>
      </c>
      <c r="D146" s="29" t="s">
        <v>987</v>
      </c>
      <c r="E146" s="30">
        <v>44378</v>
      </c>
      <c r="F146" s="30">
        <v>45657</v>
      </c>
      <c r="G146" s="32" t="s">
        <v>1359</v>
      </c>
      <c r="AT146" t="s">
        <v>1360</v>
      </c>
      <c r="AU146" t="s">
        <v>993</v>
      </c>
      <c r="AV146" t="str">
        <f t="shared" si="9"/>
        <v>Mali</v>
      </c>
      <c r="AX146" t="s">
        <v>921</v>
      </c>
      <c r="AY146" t="s">
        <v>1361</v>
      </c>
      <c r="BC146" t="s">
        <v>1061</v>
      </c>
      <c r="BD146" t="s">
        <v>1362</v>
      </c>
      <c r="BG146"/>
    </row>
    <row r="147" spans="3:59" x14ac:dyDescent="0.25">
      <c r="C147" s="29" t="s">
        <v>1363</v>
      </c>
      <c r="D147" s="29" t="s">
        <v>999</v>
      </c>
      <c r="E147" s="30">
        <v>44197</v>
      </c>
      <c r="F147" s="30">
        <v>45473</v>
      </c>
      <c r="G147" s="32" t="s">
        <v>1364</v>
      </c>
      <c r="AT147" t="s">
        <v>1365</v>
      </c>
      <c r="AU147" t="s">
        <v>1000</v>
      </c>
      <c r="AV147" t="str">
        <f t="shared" si="9"/>
        <v>Myanmar</v>
      </c>
      <c r="AX147" t="s">
        <v>921</v>
      </c>
      <c r="AY147" t="s">
        <v>1366</v>
      </c>
      <c r="BC147" t="s">
        <v>1061</v>
      </c>
      <c r="BD147" t="s">
        <v>1234</v>
      </c>
      <c r="BG147"/>
    </row>
    <row r="148" spans="3:59" x14ac:dyDescent="0.25">
      <c r="C148" s="29" t="s">
        <v>1367</v>
      </c>
      <c r="D148" s="29" t="s">
        <v>999</v>
      </c>
      <c r="E148" s="30">
        <v>44197</v>
      </c>
      <c r="F148" s="30">
        <v>45473</v>
      </c>
      <c r="G148" s="32" t="s">
        <v>1368</v>
      </c>
      <c r="AT148" t="s">
        <v>1369</v>
      </c>
      <c r="AU148" t="s">
        <v>1000</v>
      </c>
      <c r="AV148" t="str">
        <f t="shared" si="9"/>
        <v>Myanmar</v>
      </c>
      <c r="AX148" t="s">
        <v>921</v>
      </c>
      <c r="AY148" t="s">
        <v>1370</v>
      </c>
      <c r="BC148" t="s">
        <v>1061</v>
      </c>
      <c r="BD148" t="s">
        <v>1243</v>
      </c>
      <c r="BG148"/>
    </row>
    <row r="149" spans="3:59" x14ac:dyDescent="0.25">
      <c r="C149" s="29" t="s">
        <v>1371</v>
      </c>
      <c r="D149" s="29" t="s">
        <v>999</v>
      </c>
      <c r="E149" s="30">
        <v>44197</v>
      </c>
      <c r="F149" s="30">
        <v>45473</v>
      </c>
      <c r="G149" s="32" t="s">
        <v>1372</v>
      </c>
      <c r="AT149" t="s">
        <v>1373</v>
      </c>
      <c r="AU149" t="s">
        <v>1000</v>
      </c>
      <c r="AV149" t="str">
        <f t="shared" si="9"/>
        <v>Myanmar</v>
      </c>
      <c r="AX149" t="s">
        <v>921</v>
      </c>
      <c r="AY149" t="s">
        <v>1374</v>
      </c>
      <c r="BC149" t="s">
        <v>1061</v>
      </c>
      <c r="BD149" t="s">
        <v>1262</v>
      </c>
      <c r="BG149"/>
    </row>
    <row r="150" spans="3:59" x14ac:dyDescent="0.25">
      <c r="C150" s="29" t="s">
        <v>1375</v>
      </c>
      <c r="D150" s="29" t="s">
        <v>999</v>
      </c>
      <c r="E150" s="30">
        <v>44197</v>
      </c>
      <c r="F150" s="30">
        <v>45473</v>
      </c>
      <c r="G150" s="32" t="s">
        <v>1376</v>
      </c>
      <c r="AT150" t="s">
        <v>1377</v>
      </c>
      <c r="AU150" t="s">
        <v>1000</v>
      </c>
      <c r="AV150" t="str">
        <f t="shared" si="9"/>
        <v>Myanmar</v>
      </c>
      <c r="AX150" t="s">
        <v>921</v>
      </c>
      <c r="AY150" t="s">
        <v>1378</v>
      </c>
      <c r="BC150" t="s">
        <v>1061</v>
      </c>
      <c r="BD150" t="s">
        <v>1284</v>
      </c>
      <c r="BG150"/>
    </row>
    <row r="151" spans="3:59" x14ac:dyDescent="0.25">
      <c r="C151" s="29" t="s">
        <v>1379</v>
      </c>
      <c r="D151" s="29" t="s">
        <v>1007</v>
      </c>
      <c r="E151" s="30">
        <v>44743</v>
      </c>
      <c r="F151" s="30">
        <v>45838</v>
      </c>
      <c r="G151" s="32" t="s">
        <v>1380</v>
      </c>
      <c r="AT151" t="s">
        <v>1381</v>
      </c>
      <c r="AU151" t="s">
        <v>1008</v>
      </c>
      <c r="AV151" t="str">
        <f t="shared" si="9"/>
        <v>Montenegro</v>
      </c>
      <c r="AX151" t="s">
        <v>921</v>
      </c>
      <c r="AY151" t="s">
        <v>1382</v>
      </c>
      <c r="BC151" t="s">
        <v>1061</v>
      </c>
      <c r="BD151" t="s">
        <v>1303</v>
      </c>
      <c r="BG151"/>
    </row>
    <row r="152" spans="3:59" x14ac:dyDescent="0.25">
      <c r="C152" s="29" t="s">
        <v>1354</v>
      </c>
      <c r="D152" s="29" t="s">
        <v>993</v>
      </c>
      <c r="E152" s="30">
        <v>44197</v>
      </c>
      <c r="F152" s="30">
        <v>45291</v>
      </c>
      <c r="G152" s="32" t="s">
        <v>1383</v>
      </c>
      <c r="AT152" t="s">
        <v>1384</v>
      </c>
      <c r="AU152" t="s">
        <v>1015</v>
      </c>
      <c r="AV152" t="str">
        <f t="shared" si="9"/>
        <v>Mongolia</v>
      </c>
      <c r="AX152" t="s">
        <v>921</v>
      </c>
      <c r="AY152" t="s">
        <v>1385</v>
      </c>
      <c r="BC152" t="s">
        <v>1061</v>
      </c>
      <c r="BD152" t="s">
        <v>1308</v>
      </c>
      <c r="BG152"/>
    </row>
    <row r="153" spans="3:59" x14ac:dyDescent="0.25">
      <c r="C153" s="29" t="s">
        <v>1360</v>
      </c>
      <c r="D153" s="29" t="s">
        <v>993</v>
      </c>
      <c r="E153" s="30">
        <v>44197</v>
      </c>
      <c r="F153" s="30">
        <v>45291</v>
      </c>
      <c r="G153" s="32" t="s">
        <v>1386</v>
      </c>
      <c r="AT153" t="s">
        <v>1387</v>
      </c>
      <c r="AU153" t="s">
        <v>1023</v>
      </c>
      <c r="AV153" t="str">
        <f t="shared" si="9"/>
        <v>Mozambique</v>
      </c>
      <c r="AX153" t="s">
        <v>921</v>
      </c>
      <c r="AY153" t="s">
        <v>1388</v>
      </c>
      <c r="BC153" t="s">
        <v>1110</v>
      </c>
      <c r="BD153" t="s">
        <v>826</v>
      </c>
      <c r="BG153"/>
    </row>
    <row r="154" spans="3:59" x14ac:dyDescent="0.25">
      <c r="C154" s="29" t="s">
        <v>1357</v>
      </c>
      <c r="D154" s="29" t="s">
        <v>993</v>
      </c>
      <c r="E154" s="30">
        <v>44562</v>
      </c>
      <c r="F154" s="30">
        <v>45657</v>
      </c>
      <c r="G154" s="32" t="s">
        <v>1389</v>
      </c>
      <c r="AT154" t="s">
        <v>1390</v>
      </c>
      <c r="AU154" t="s">
        <v>1023</v>
      </c>
      <c r="AV154" t="str">
        <f t="shared" si="9"/>
        <v>Mozambique</v>
      </c>
      <c r="AX154" t="s">
        <v>921</v>
      </c>
      <c r="AY154" t="s">
        <v>1391</v>
      </c>
      <c r="BC154" t="s">
        <v>1110</v>
      </c>
      <c r="BD154" t="s">
        <v>846</v>
      </c>
      <c r="BG154"/>
    </row>
    <row r="155" spans="3:59" x14ac:dyDescent="0.25">
      <c r="C155" s="29" t="s">
        <v>1352</v>
      </c>
      <c r="D155" s="29" t="s">
        <v>993</v>
      </c>
      <c r="E155" s="30">
        <v>44197</v>
      </c>
      <c r="F155" s="30">
        <v>45291</v>
      </c>
      <c r="G155" s="32" t="s">
        <v>1392</v>
      </c>
      <c r="AT155" t="s">
        <v>1393</v>
      </c>
      <c r="AU155" t="s">
        <v>1023</v>
      </c>
      <c r="AV155" t="str">
        <f t="shared" si="9"/>
        <v>Mozambique</v>
      </c>
      <c r="AX155" t="s">
        <v>921</v>
      </c>
      <c r="AY155" t="s">
        <v>614</v>
      </c>
      <c r="BC155" t="s">
        <v>1110</v>
      </c>
      <c r="BD155" t="s">
        <v>944</v>
      </c>
      <c r="BG155"/>
    </row>
    <row r="156" spans="3:59" x14ac:dyDescent="0.25">
      <c r="C156" s="29" t="s">
        <v>1394</v>
      </c>
      <c r="D156" s="29" t="s">
        <v>1022</v>
      </c>
      <c r="E156" s="30">
        <v>44562</v>
      </c>
      <c r="F156" s="30">
        <v>45657</v>
      </c>
      <c r="G156" s="32" t="s">
        <v>1395</v>
      </c>
      <c r="AT156" t="s">
        <v>1396</v>
      </c>
      <c r="AU156" t="s">
        <v>1023</v>
      </c>
      <c r="AV156" t="str">
        <f t="shared" si="9"/>
        <v>Mozambique</v>
      </c>
      <c r="AX156" t="s">
        <v>921</v>
      </c>
      <c r="AY156" t="s">
        <v>1397</v>
      </c>
      <c r="BC156" t="s">
        <v>1110</v>
      </c>
      <c r="BD156" t="s">
        <v>1234</v>
      </c>
      <c r="BG156"/>
    </row>
    <row r="157" spans="3:59" x14ac:dyDescent="0.25">
      <c r="C157" s="29" t="s">
        <v>1398</v>
      </c>
      <c r="D157" s="29" t="s">
        <v>1029</v>
      </c>
      <c r="E157" s="30">
        <v>44197</v>
      </c>
      <c r="F157" s="30">
        <v>45291</v>
      </c>
      <c r="G157" s="32" t="s">
        <v>1399</v>
      </c>
      <c r="AT157" t="s">
        <v>1400</v>
      </c>
      <c r="AU157" t="s">
        <v>1023</v>
      </c>
      <c r="AV157" t="str">
        <f t="shared" si="9"/>
        <v>Mozambique</v>
      </c>
      <c r="AX157" t="s">
        <v>921</v>
      </c>
      <c r="AY157" t="s">
        <v>1401</v>
      </c>
      <c r="BC157" t="s">
        <v>1110</v>
      </c>
      <c r="BD157" t="s">
        <v>1243</v>
      </c>
      <c r="BG157"/>
    </row>
    <row r="158" spans="3:59" x14ac:dyDescent="0.25">
      <c r="C158" s="29" t="s">
        <v>1338</v>
      </c>
      <c r="D158" s="29" t="s">
        <v>984</v>
      </c>
      <c r="E158" s="30">
        <v>44197</v>
      </c>
      <c r="F158" s="30">
        <v>45291</v>
      </c>
      <c r="G158" s="32" t="s">
        <v>1402</v>
      </c>
      <c r="AT158" t="s">
        <v>1403</v>
      </c>
      <c r="AU158" t="s">
        <v>1023</v>
      </c>
      <c r="AV158" t="str">
        <f t="shared" si="9"/>
        <v>Mozambique</v>
      </c>
      <c r="AX158" t="s">
        <v>921</v>
      </c>
      <c r="AY158" t="s">
        <v>1404</v>
      </c>
      <c r="BC158" t="s">
        <v>1110</v>
      </c>
      <c r="BD158" t="s">
        <v>1251</v>
      </c>
      <c r="BG158"/>
    </row>
    <row r="159" spans="3:59" x14ac:dyDescent="0.25">
      <c r="C159" s="29" t="s">
        <v>1384</v>
      </c>
      <c r="D159" s="29" t="s">
        <v>1015</v>
      </c>
      <c r="E159" s="30">
        <v>44197</v>
      </c>
      <c r="F159" s="30">
        <v>45291</v>
      </c>
      <c r="G159" s="32" t="s">
        <v>1405</v>
      </c>
      <c r="AT159" t="s">
        <v>1394</v>
      </c>
      <c r="AU159" t="s">
        <v>1022</v>
      </c>
      <c r="AV159" t="str">
        <f t="shared" si="9"/>
        <v>Mauritania</v>
      </c>
      <c r="AX159" t="s">
        <v>921</v>
      </c>
      <c r="AY159" t="s">
        <v>1406</v>
      </c>
      <c r="BC159" t="s">
        <v>1110</v>
      </c>
      <c r="BD159" t="s">
        <v>1284</v>
      </c>
      <c r="BG159"/>
    </row>
    <row r="160" spans="3:59" x14ac:dyDescent="0.25">
      <c r="C160" s="29" t="s">
        <v>1381</v>
      </c>
      <c r="D160" s="29" t="s">
        <v>1008</v>
      </c>
      <c r="E160" s="30">
        <v>44562</v>
      </c>
      <c r="F160" s="30">
        <v>45657</v>
      </c>
      <c r="G160" s="32" t="s">
        <v>1407</v>
      </c>
      <c r="AT160" t="s">
        <v>1398</v>
      </c>
      <c r="AU160" t="s">
        <v>1029</v>
      </c>
      <c r="AV160" t="str">
        <f t="shared" si="9"/>
        <v>Mauritius</v>
      </c>
      <c r="AX160" t="s">
        <v>921</v>
      </c>
      <c r="AY160" t="s">
        <v>1408</v>
      </c>
      <c r="BC160" t="s">
        <v>1147</v>
      </c>
      <c r="BD160" t="s">
        <v>509</v>
      </c>
      <c r="BG160"/>
    </row>
    <row r="161" spans="3:59" x14ac:dyDescent="0.25">
      <c r="C161" s="29" t="s">
        <v>1335</v>
      </c>
      <c r="D161" s="29" t="s">
        <v>981</v>
      </c>
      <c r="E161" s="30">
        <v>44197</v>
      </c>
      <c r="F161" s="30">
        <v>45291</v>
      </c>
      <c r="G161" s="32" t="s">
        <v>1409</v>
      </c>
      <c r="AT161" t="s">
        <v>1371</v>
      </c>
      <c r="AU161" t="s">
        <v>999</v>
      </c>
      <c r="AV161" t="str">
        <f t="shared" si="9"/>
        <v>Malawi</v>
      </c>
      <c r="AX161" t="s">
        <v>921</v>
      </c>
      <c r="AY161" t="s">
        <v>1410</v>
      </c>
      <c r="BC161" t="s">
        <v>1147</v>
      </c>
      <c r="BD161" t="s">
        <v>691</v>
      </c>
      <c r="BG161"/>
    </row>
    <row r="162" spans="3:59" x14ac:dyDescent="0.25">
      <c r="C162" s="29" t="s">
        <v>1390</v>
      </c>
      <c r="D162" s="29" t="s">
        <v>1023</v>
      </c>
      <c r="E162" s="30">
        <v>44197</v>
      </c>
      <c r="F162" s="30">
        <v>45291</v>
      </c>
      <c r="G162" s="32" t="s">
        <v>1411</v>
      </c>
      <c r="AT162" t="s">
        <v>1363</v>
      </c>
      <c r="AU162" t="s">
        <v>999</v>
      </c>
      <c r="AV162" t="str">
        <f t="shared" si="9"/>
        <v>Malawi</v>
      </c>
      <c r="AX162" t="s">
        <v>914</v>
      </c>
      <c r="AY162" t="s">
        <v>1412</v>
      </c>
      <c r="BC162" t="s">
        <v>1147</v>
      </c>
      <c r="BD162" t="s">
        <v>801</v>
      </c>
      <c r="BG162"/>
    </row>
    <row r="163" spans="3:59" x14ac:dyDescent="0.25">
      <c r="C163" s="29" t="s">
        <v>1387</v>
      </c>
      <c r="D163" s="29" t="s">
        <v>1023</v>
      </c>
      <c r="E163" s="30">
        <v>44197</v>
      </c>
      <c r="F163" s="30">
        <v>45291</v>
      </c>
      <c r="G163" s="32" t="s">
        <v>1413</v>
      </c>
      <c r="AT163" t="s">
        <v>1367</v>
      </c>
      <c r="AU163" t="s">
        <v>999</v>
      </c>
      <c r="AV163" t="str">
        <f t="shared" si="9"/>
        <v>Malawi</v>
      </c>
      <c r="AX163" t="s">
        <v>914</v>
      </c>
      <c r="AY163" t="s">
        <v>1414</v>
      </c>
      <c r="BC163" t="s">
        <v>1147</v>
      </c>
      <c r="BD163" t="s">
        <v>772</v>
      </c>
      <c r="BG163"/>
    </row>
    <row r="164" spans="3:59" x14ac:dyDescent="0.25">
      <c r="C164" s="29" t="s">
        <v>1400</v>
      </c>
      <c r="D164" s="29" t="s">
        <v>1023</v>
      </c>
      <c r="E164" s="30">
        <v>44197</v>
      </c>
      <c r="F164" s="30">
        <v>45291</v>
      </c>
      <c r="G164" s="32" t="s">
        <v>1415</v>
      </c>
      <c r="AT164" t="s">
        <v>1375</v>
      </c>
      <c r="AU164" t="s">
        <v>999</v>
      </c>
      <c r="AV164" t="str">
        <f t="shared" si="9"/>
        <v>Malawi</v>
      </c>
      <c r="AX164" t="s">
        <v>914</v>
      </c>
      <c r="AY164" t="s">
        <v>1416</v>
      </c>
      <c r="BC164" t="s">
        <v>1147</v>
      </c>
      <c r="BD164" t="s">
        <v>861</v>
      </c>
      <c r="BG164"/>
    </row>
    <row r="165" spans="3:59" x14ac:dyDescent="0.25">
      <c r="C165" s="29" t="s">
        <v>1396</v>
      </c>
      <c r="D165" s="29" t="s">
        <v>1023</v>
      </c>
      <c r="E165" s="30">
        <v>44197</v>
      </c>
      <c r="F165" s="30">
        <v>45291</v>
      </c>
      <c r="G165" s="32" t="s">
        <v>1417</v>
      </c>
      <c r="AT165" t="s">
        <v>1379</v>
      </c>
      <c r="AU165" t="s">
        <v>1007</v>
      </c>
      <c r="AV165" t="str">
        <f t="shared" si="9"/>
        <v>Malaysia</v>
      </c>
      <c r="AX165" t="s">
        <v>914</v>
      </c>
      <c r="AY165" t="s">
        <v>1418</v>
      </c>
      <c r="BC165" t="s">
        <v>1147</v>
      </c>
      <c r="BD165" t="s">
        <v>978</v>
      </c>
      <c r="BG165"/>
    </row>
    <row r="166" spans="3:59" x14ac:dyDescent="0.25">
      <c r="C166" s="29" t="s">
        <v>1403</v>
      </c>
      <c r="D166" s="29" t="s">
        <v>1023</v>
      </c>
      <c r="E166" s="30">
        <v>44197</v>
      </c>
      <c r="F166" s="30">
        <v>45291</v>
      </c>
      <c r="G166" s="32" t="s">
        <v>1419</v>
      </c>
      <c r="AT166" t="s">
        <v>1420</v>
      </c>
      <c r="AU166" t="s">
        <v>1050</v>
      </c>
      <c r="AV166" t="str">
        <f t="shared" si="9"/>
        <v>Namibia</v>
      </c>
      <c r="AX166" t="s">
        <v>914</v>
      </c>
      <c r="AY166" t="s">
        <v>1421</v>
      </c>
      <c r="BC166" t="s">
        <v>1147</v>
      </c>
      <c r="BD166" t="s">
        <v>987</v>
      </c>
      <c r="BG166"/>
    </row>
    <row r="167" spans="3:59" x14ac:dyDescent="0.25">
      <c r="C167" s="29" t="s">
        <v>1393</v>
      </c>
      <c r="D167" s="29" t="s">
        <v>1023</v>
      </c>
      <c r="E167" s="30">
        <v>44197</v>
      </c>
      <c r="F167" s="30">
        <v>45291</v>
      </c>
      <c r="G167" s="32" t="s">
        <v>1422</v>
      </c>
      <c r="AT167" t="s">
        <v>1423</v>
      </c>
      <c r="AU167" t="s">
        <v>1054</v>
      </c>
      <c r="AV167" t="str">
        <f t="shared" si="9"/>
        <v>Niger</v>
      </c>
      <c r="AX167" t="s">
        <v>914</v>
      </c>
      <c r="AY167" t="s">
        <v>1424</v>
      </c>
      <c r="BC167" t="s">
        <v>1147</v>
      </c>
      <c r="BD167" t="s">
        <v>999</v>
      </c>
      <c r="BG167"/>
    </row>
    <row r="168" spans="3:59" x14ac:dyDescent="0.25">
      <c r="C168" s="29" t="s">
        <v>1425</v>
      </c>
      <c r="D168" s="29" t="s">
        <v>1061</v>
      </c>
      <c r="E168" s="30">
        <v>44743</v>
      </c>
      <c r="F168" s="30">
        <v>45838</v>
      </c>
      <c r="G168" s="32" t="s">
        <v>1426</v>
      </c>
      <c r="AT168" t="s">
        <v>1427</v>
      </c>
      <c r="AU168" t="s">
        <v>1054</v>
      </c>
      <c r="AV168" t="str">
        <f t="shared" si="9"/>
        <v>Niger</v>
      </c>
      <c r="AX168" t="s">
        <v>914</v>
      </c>
      <c r="AY168" t="s">
        <v>1428</v>
      </c>
      <c r="BC168" t="s">
        <v>1147</v>
      </c>
      <c r="BD168" t="s">
        <v>1029</v>
      </c>
      <c r="BG168"/>
    </row>
    <row r="169" spans="3:59" x14ac:dyDescent="0.25">
      <c r="C169" s="29" t="s">
        <v>1429</v>
      </c>
      <c r="D169" s="29" t="s">
        <v>1069</v>
      </c>
      <c r="E169" s="30">
        <v>43101</v>
      </c>
      <c r="F169" s="30">
        <v>45291</v>
      </c>
      <c r="G169" s="32" t="s">
        <v>1430</v>
      </c>
      <c r="AT169" t="s">
        <v>1431</v>
      </c>
      <c r="AU169" t="s">
        <v>1054</v>
      </c>
      <c r="AV169" t="str">
        <f t="shared" si="9"/>
        <v>Niger</v>
      </c>
      <c r="AX169" t="s">
        <v>914</v>
      </c>
      <c r="AY169" t="s">
        <v>1432</v>
      </c>
      <c r="BC169" t="s">
        <v>1147</v>
      </c>
      <c r="BD169" t="s">
        <v>1023</v>
      </c>
      <c r="BG169"/>
    </row>
    <row r="170" spans="3:59" x14ac:dyDescent="0.25">
      <c r="C170" s="29" t="s">
        <v>1433</v>
      </c>
      <c r="D170" s="29" t="s">
        <v>1078</v>
      </c>
      <c r="E170" s="30">
        <v>44136</v>
      </c>
      <c r="F170" s="30">
        <v>45230</v>
      </c>
      <c r="G170" s="32" t="s">
        <v>1434</v>
      </c>
      <c r="AT170" t="s">
        <v>1435</v>
      </c>
      <c r="AU170" t="s">
        <v>1062</v>
      </c>
      <c r="AV170" t="str">
        <f t="shared" si="9"/>
        <v>Nigeria</v>
      </c>
      <c r="AX170" t="s">
        <v>914</v>
      </c>
      <c r="AY170" t="s">
        <v>1436</v>
      </c>
      <c r="BC170" t="s">
        <v>1147</v>
      </c>
      <c r="BD170" t="s">
        <v>1050</v>
      </c>
      <c r="BG170"/>
    </row>
    <row r="171" spans="3:59" x14ac:dyDescent="0.25">
      <c r="C171" s="29" t="s">
        <v>1437</v>
      </c>
      <c r="D171" s="29" t="s">
        <v>1087</v>
      </c>
      <c r="E171" s="30">
        <v>44835</v>
      </c>
      <c r="F171" s="30">
        <v>45930</v>
      </c>
      <c r="G171" s="32" t="s">
        <v>1438</v>
      </c>
      <c r="AT171" t="s">
        <v>1439</v>
      </c>
      <c r="AU171" t="s">
        <v>1062</v>
      </c>
      <c r="AV171" t="str">
        <f t="shared" si="9"/>
        <v>Nigeria</v>
      </c>
      <c r="AX171" t="s">
        <v>914</v>
      </c>
      <c r="AY171" t="s">
        <v>1440</v>
      </c>
      <c r="BC171" t="s">
        <v>1147</v>
      </c>
      <c r="BD171" t="s">
        <v>1362</v>
      </c>
      <c r="BG171"/>
    </row>
    <row r="172" spans="3:59" x14ac:dyDescent="0.25">
      <c r="C172" s="29" t="s">
        <v>1441</v>
      </c>
      <c r="D172" s="29" t="s">
        <v>1095</v>
      </c>
      <c r="E172" s="30">
        <v>44743</v>
      </c>
      <c r="F172" s="30">
        <v>45747</v>
      </c>
      <c r="G172" s="32" t="s">
        <v>1442</v>
      </c>
      <c r="AT172" t="s">
        <v>1443</v>
      </c>
      <c r="AU172" t="s">
        <v>1062</v>
      </c>
      <c r="AV172" t="str">
        <f t="shared" si="9"/>
        <v>Nigeria</v>
      </c>
      <c r="AX172" t="s">
        <v>914</v>
      </c>
      <c r="AY172" t="s">
        <v>1358</v>
      </c>
      <c r="BC172" t="s">
        <v>1147</v>
      </c>
      <c r="BD172" t="s">
        <v>1238</v>
      </c>
      <c r="BG172"/>
    </row>
    <row r="173" spans="3:59" x14ac:dyDescent="0.25">
      <c r="C173" s="29" t="s">
        <v>1444</v>
      </c>
      <c r="D173" s="29" t="s">
        <v>1103</v>
      </c>
      <c r="E173" s="30">
        <v>44197</v>
      </c>
      <c r="F173" s="30">
        <v>45291</v>
      </c>
      <c r="G173" s="32" t="s">
        <v>1445</v>
      </c>
      <c r="AT173" t="s">
        <v>1446</v>
      </c>
      <c r="AU173" t="s">
        <v>1062</v>
      </c>
      <c r="AV173" t="str">
        <f t="shared" si="9"/>
        <v>Nigeria</v>
      </c>
      <c r="AX173" t="s">
        <v>925</v>
      </c>
      <c r="AY173" t="s">
        <v>510</v>
      </c>
      <c r="BC173" t="s">
        <v>1147</v>
      </c>
      <c r="BD173" t="s">
        <v>1262</v>
      </c>
      <c r="BG173"/>
    </row>
    <row r="174" spans="3:59" x14ac:dyDescent="0.25">
      <c r="C174" s="29" t="s">
        <v>1447</v>
      </c>
      <c r="D174" s="29" t="s">
        <v>1110</v>
      </c>
      <c r="E174" s="30">
        <v>44652</v>
      </c>
      <c r="F174" s="30">
        <v>45747</v>
      </c>
      <c r="G174" s="32" t="s">
        <v>1448</v>
      </c>
      <c r="AT174" t="s">
        <v>1449</v>
      </c>
      <c r="AU174" t="s">
        <v>1062</v>
      </c>
      <c r="AV174" t="str">
        <f t="shared" si="9"/>
        <v>Nigeria</v>
      </c>
      <c r="AX174" t="s">
        <v>1450</v>
      </c>
      <c r="AY174" t="s">
        <v>510</v>
      </c>
      <c r="BC174" t="s">
        <v>1147</v>
      </c>
      <c r="BD174" t="s">
        <v>1303</v>
      </c>
      <c r="BG174"/>
    </row>
    <row r="175" spans="3:59" x14ac:dyDescent="0.25">
      <c r="C175" s="29" t="s">
        <v>1451</v>
      </c>
      <c r="D175" s="29" t="s">
        <v>1118</v>
      </c>
      <c r="E175" s="30">
        <v>44562</v>
      </c>
      <c r="F175" s="30">
        <v>45657</v>
      </c>
      <c r="G175" s="32" t="s">
        <v>1452</v>
      </c>
      <c r="AT175" t="s">
        <v>1453</v>
      </c>
      <c r="AU175" t="s">
        <v>1062</v>
      </c>
      <c r="AV175" t="str">
        <f t="shared" si="9"/>
        <v>Nigeria</v>
      </c>
      <c r="AX175" t="s">
        <v>1450</v>
      </c>
      <c r="AY175" t="s">
        <v>1049</v>
      </c>
      <c r="BC175" t="s">
        <v>1147</v>
      </c>
      <c r="BD175" t="s">
        <v>1308</v>
      </c>
      <c r="BG175"/>
    </row>
    <row r="176" spans="3:59" x14ac:dyDescent="0.25">
      <c r="C176" s="29" t="s">
        <v>1454</v>
      </c>
      <c r="D176" s="29" t="s">
        <v>1123</v>
      </c>
      <c r="E176" s="30">
        <v>44835</v>
      </c>
      <c r="F176" s="30">
        <v>45930</v>
      </c>
      <c r="G176" s="32" t="s">
        <v>1455</v>
      </c>
      <c r="AT176" t="s">
        <v>1456</v>
      </c>
      <c r="AU176" t="s">
        <v>1062</v>
      </c>
      <c r="AV176" t="str">
        <f t="shared" si="9"/>
        <v>Nigeria</v>
      </c>
      <c r="AX176" t="s">
        <v>932</v>
      </c>
      <c r="AY176" t="s">
        <v>1457</v>
      </c>
      <c r="BC176" t="s">
        <v>1087</v>
      </c>
      <c r="BD176" t="s">
        <v>1458</v>
      </c>
      <c r="BG176"/>
    </row>
    <row r="177" spans="3:59" x14ac:dyDescent="0.25">
      <c r="C177" s="29" t="s">
        <v>1459</v>
      </c>
      <c r="D177" s="29" t="s">
        <v>1128</v>
      </c>
      <c r="E177" s="30">
        <v>44743</v>
      </c>
      <c r="F177" s="30">
        <v>45838</v>
      </c>
      <c r="G177" s="32" t="s">
        <v>1460</v>
      </c>
      <c r="AT177" t="s">
        <v>1461</v>
      </c>
      <c r="AU177" t="s">
        <v>1062</v>
      </c>
      <c r="AV177" t="str">
        <f t="shared" si="9"/>
        <v>Nigeria</v>
      </c>
      <c r="AX177" t="s">
        <v>937</v>
      </c>
      <c r="AY177" t="s">
        <v>1462</v>
      </c>
      <c r="BC177" t="s">
        <v>1087</v>
      </c>
      <c r="BD177" t="s">
        <v>1463</v>
      </c>
      <c r="BG177"/>
    </row>
    <row r="178" spans="3:59" x14ac:dyDescent="0.25">
      <c r="C178" s="29" t="s">
        <v>1464</v>
      </c>
      <c r="D178" s="29" t="s">
        <v>1132</v>
      </c>
      <c r="E178" s="30">
        <v>44562</v>
      </c>
      <c r="F178" s="30">
        <v>45657</v>
      </c>
      <c r="G178" s="32" t="s">
        <v>1465</v>
      </c>
      <c r="AT178" t="s">
        <v>1466</v>
      </c>
      <c r="AU178" t="s">
        <v>1070</v>
      </c>
      <c r="AV178" t="str">
        <f t="shared" si="9"/>
        <v>Nicaragua</v>
      </c>
      <c r="AX178" t="s">
        <v>937</v>
      </c>
      <c r="AY178" t="s">
        <v>1467</v>
      </c>
      <c r="BC178" t="s">
        <v>1087</v>
      </c>
      <c r="BD178" t="s">
        <v>633</v>
      </c>
      <c r="BG178"/>
    </row>
    <row r="179" spans="3:59" x14ac:dyDescent="0.25">
      <c r="C179" s="29" t="s">
        <v>1468</v>
      </c>
      <c r="D179" s="29" t="s">
        <v>1136</v>
      </c>
      <c r="E179" s="30">
        <v>44562</v>
      </c>
      <c r="F179" s="30">
        <v>45657</v>
      </c>
      <c r="G179" s="32" t="s">
        <v>1469</v>
      </c>
      <c r="AT179" t="s">
        <v>1470</v>
      </c>
      <c r="AU179" t="s">
        <v>1070</v>
      </c>
      <c r="AV179" t="str">
        <f t="shared" si="9"/>
        <v>Nicaragua</v>
      </c>
      <c r="AX179" t="s">
        <v>937</v>
      </c>
      <c r="AY179" t="s">
        <v>1471</v>
      </c>
      <c r="BC179" t="s">
        <v>1087</v>
      </c>
      <c r="BD179" t="s">
        <v>822</v>
      </c>
      <c r="BG179"/>
    </row>
    <row r="180" spans="3:59" x14ac:dyDescent="0.25">
      <c r="C180" s="29" t="s">
        <v>1472</v>
      </c>
      <c r="D180" s="29" t="s">
        <v>1140</v>
      </c>
      <c r="E180" s="30">
        <v>44470</v>
      </c>
      <c r="F180" s="30">
        <v>45565</v>
      </c>
      <c r="G180" s="32" t="s">
        <v>1473</v>
      </c>
      <c r="AT180" t="s">
        <v>1474</v>
      </c>
      <c r="AU180" t="s">
        <v>1079</v>
      </c>
      <c r="AV180" t="str">
        <f t="shared" si="9"/>
        <v>Nepal</v>
      </c>
      <c r="AX180" t="s">
        <v>944</v>
      </c>
      <c r="AY180" t="s">
        <v>1475</v>
      </c>
      <c r="BC180" t="s">
        <v>1087</v>
      </c>
      <c r="BD180" t="s">
        <v>832</v>
      </c>
      <c r="BG180"/>
    </row>
    <row r="181" spans="3:59" x14ac:dyDescent="0.25">
      <c r="C181" s="29" t="s">
        <v>1476</v>
      </c>
      <c r="D181" s="29" t="s">
        <v>1144</v>
      </c>
      <c r="E181" s="30">
        <v>44927</v>
      </c>
      <c r="F181" s="30">
        <v>46022</v>
      </c>
      <c r="G181" s="32" t="s">
        <v>1477</v>
      </c>
      <c r="AT181" t="s">
        <v>1478</v>
      </c>
      <c r="AU181" t="s">
        <v>1079</v>
      </c>
      <c r="AV181" t="str">
        <f t="shared" si="9"/>
        <v>Nepal</v>
      </c>
      <c r="AX181" t="s">
        <v>944</v>
      </c>
      <c r="AY181" t="s">
        <v>1479</v>
      </c>
      <c r="BC181" t="s">
        <v>1087</v>
      </c>
      <c r="BD181" t="s">
        <v>897</v>
      </c>
      <c r="BG181"/>
    </row>
    <row r="182" spans="3:59" x14ac:dyDescent="0.25">
      <c r="C182" s="29" t="s">
        <v>1480</v>
      </c>
      <c r="D182" s="29" t="s">
        <v>1147</v>
      </c>
      <c r="E182" s="30">
        <v>44378</v>
      </c>
      <c r="F182" s="30">
        <v>45473</v>
      </c>
      <c r="G182" s="32" t="s">
        <v>1481</v>
      </c>
      <c r="AT182" t="s">
        <v>1482</v>
      </c>
      <c r="AU182" t="s">
        <v>1079</v>
      </c>
      <c r="AV182" t="str">
        <f t="shared" si="9"/>
        <v>Nepal</v>
      </c>
      <c r="AX182" t="s">
        <v>944</v>
      </c>
      <c r="AY182" t="s">
        <v>1483</v>
      </c>
      <c r="BC182" t="s">
        <v>1087</v>
      </c>
      <c r="BD182" t="s">
        <v>911</v>
      </c>
      <c r="BG182"/>
    </row>
    <row r="183" spans="3:59" x14ac:dyDescent="0.25">
      <c r="C183" s="29" t="s">
        <v>1484</v>
      </c>
      <c r="D183" s="29" t="s">
        <v>1150</v>
      </c>
      <c r="E183" s="30">
        <v>44562</v>
      </c>
      <c r="F183" s="30">
        <v>45657</v>
      </c>
      <c r="G183" s="32" t="s">
        <v>1485</v>
      </c>
      <c r="AT183" t="s">
        <v>1486</v>
      </c>
      <c r="AU183" t="s">
        <v>1088</v>
      </c>
      <c r="AV183" t="str">
        <f t="shared" si="9"/>
        <v>Pakistan</v>
      </c>
      <c r="AX183" t="s">
        <v>1487</v>
      </c>
      <c r="AY183" t="s">
        <v>1233</v>
      </c>
      <c r="BC183" t="s">
        <v>1087</v>
      </c>
      <c r="BD183" t="s">
        <v>932</v>
      </c>
      <c r="BG183"/>
    </row>
    <row r="184" spans="3:59" x14ac:dyDescent="0.25">
      <c r="C184" s="29" t="s">
        <v>1488</v>
      </c>
      <c r="D184" s="29" t="s">
        <v>1154</v>
      </c>
      <c r="E184" s="30">
        <v>44562</v>
      </c>
      <c r="F184" s="30">
        <v>45657</v>
      </c>
      <c r="G184" s="32" t="s">
        <v>1489</v>
      </c>
      <c r="AT184" t="s">
        <v>1490</v>
      </c>
      <c r="AU184" t="s">
        <v>1088</v>
      </c>
      <c r="AV184" t="str">
        <f t="shared" si="9"/>
        <v>Pakistan</v>
      </c>
      <c r="AX184" t="s">
        <v>971</v>
      </c>
      <c r="AY184" t="s">
        <v>1491</v>
      </c>
      <c r="BC184" t="s">
        <v>1087</v>
      </c>
      <c r="BD184" t="s">
        <v>1255</v>
      </c>
      <c r="BG184"/>
    </row>
    <row r="185" spans="3:59" x14ac:dyDescent="0.25">
      <c r="C185" s="29" t="s">
        <v>1492</v>
      </c>
      <c r="D185" s="29" t="s">
        <v>1158</v>
      </c>
      <c r="E185" s="30">
        <v>44562</v>
      </c>
      <c r="F185" s="30">
        <v>45657</v>
      </c>
      <c r="G185" s="32" t="s">
        <v>1493</v>
      </c>
      <c r="AT185" t="s">
        <v>1494</v>
      </c>
      <c r="AU185" t="s">
        <v>1088</v>
      </c>
      <c r="AV185" t="str">
        <f t="shared" si="9"/>
        <v>Pakistan</v>
      </c>
      <c r="AX185" t="s">
        <v>952</v>
      </c>
      <c r="AY185" t="s">
        <v>1471</v>
      </c>
      <c r="BC185" t="s">
        <v>1087</v>
      </c>
      <c r="BD185" t="s">
        <v>1495</v>
      </c>
      <c r="BG185"/>
    </row>
    <row r="186" spans="3:59" x14ac:dyDescent="0.25">
      <c r="C186" s="29" t="s">
        <v>1496</v>
      </c>
      <c r="D186" s="29" t="s">
        <v>1162</v>
      </c>
      <c r="E186" s="30">
        <v>44197</v>
      </c>
      <c r="F186" s="30">
        <v>45291</v>
      </c>
      <c r="G186" s="32" t="s">
        <v>1497</v>
      </c>
      <c r="AT186" t="s">
        <v>1498</v>
      </c>
      <c r="AU186" t="s">
        <v>1088</v>
      </c>
      <c r="AV186" t="str">
        <f t="shared" si="9"/>
        <v>Pakistan</v>
      </c>
      <c r="AX186" t="s">
        <v>952</v>
      </c>
      <c r="AY186" t="s">
        <v>510</v>
      </c>
      <c r="BC186" t="s">
        <v>1123</v>
      </c>
      <c r="BD186" t="s">
        <v>681</v>
      </c>
      <c r="BG186"/>
    </row>
    <row r="187" spans="3:59" x14ac:dyDescent="0.25">
      <c r="C187" s="29" t="s">
        <v>1499</v>
      </c>
      <c r="D187" s="29" t="s">
        <v>1162</v>
      </c>
      <c r="E187" s="30">
        <v>44197</v>
      </c>
      <c r="F187" s="30">
        <v>45291</v>
      </c>
      <c r="G187" s="32" t="s">
        <v>1500</v>
      </c>
      <c r="AT187" t="s">
        <v>1501</v>
      </c>
      <c r="AU187" t="s">
        <v>1088</v>
      </c>
      <c r="AV187" t="str">
        <f t="shared" si="9"/>
        <v>Pakistan</v>
      </c>
      <c r="AX187" t="s">
        <v>961</v>
      </c>
      <c r="AY187" t="s">
        <v>1502</v>
      </c>
      <c r="BC187" t="s">
        <v>1123</v>
      </c>
      <c r="BD187" t="s">
        <v>793</v>
      </c>
      <c r="BG187"/>
    </row>
    <row r="188" spans="3:59" x14ac:dyDescent="0.25">
      <c r="C188" s="29" t="s">
        <v>1369</v>
      </c>
      <c r="D188" s="29" t="s">
        <v>1000</v>
      </c>
      <c r="E188" s="30">
        <v>44197</v>
      </c>
      <c r="F188" s="30">
        <v>45291</v>
      </c>
      <c r="G188" s="32" t="s">
        <v>1503</v>
      </c>
      <c r="AT188" t="s">
        <v>1504</v>
      </c>
      <c r="AU188" t="s">
        <v>1088</v>
      </c>
      <c r="AV188" t="str">
        <f t="shared" si="9"/>
        <v>Pakistan</v>
      </c>
      <c r="AX188" t="s">
        <v>978</v>
      </c>
      <c r="AY188" t="s">
        <v>1505</v>
      </c>
      <c r="BC188" t="s">
        <v>1123</v>
      </c>
      <c r="BD188" t="s">
        <v>815</v>
      </c>
      <c r="BG188"/>
    </row>
    <row r="189" spans="3:59" x14ac:dyDescent="0.25">
      <c r="C189" s="29" t="s">
        <v>1377</v>
      </c>
      <c r="D189" s="29" t="s">
        <v>1000</v>
      </c>
      <c r="E189" s="30">
        <v>44197</v>
      </c>
      <c r="F189" s="30">
        <v>45291</v>
      </c>
      <c r="G189" s="32" t="s">
        <v>1506</v>
      </c>
      <c r="AT189" t="s">
        <v>1507</v>
      </c>
      <c r="AU189" t="s">
        <v>1096</v>
      </c>
      <c r="AV189" t="str">
        <f t="shared" si="9"/>
        <v>Peru</v>
      </c>
      <c r="AX189" t="s">
        <v>978</v>
      </c>
      <c r="AY189" t="s">
        <v>1508</v>
      </c>
      <c r="BC189" t="s">
        <v>1123</v>
      </c>
      <c r="BD189" t="s">
        <v>838</v>
      </c>
      <c r="BG189"/>
    </row>
    <row r="190" spans="3:59" x14ac:dyDescent="0.25">
      <c r="C190" s="29" t="s">
        <v>1373</v>
      </c>
      <c r="D190" s="29" t="s">
        <v>1000</v>
      </c>
      <c r="E190" s="30">
        <v>44197</v>
      </c>
      <c r="F190" s="30">
        <v>45291</v>
      </c>
      <c r="G190" s="32" t="s">
        <v>1509</v>
      </c>
      <c r="AT190" t="s">
        <v>1510</v>
      </c>
      <c r="AU190" t="s">
        <v>1104</v>
      </c>
      <c r="AV190" t="str">
        <f t="shared" si="9"/>
        <v>Philippines</v>
      </c>
      <c r="AX190" t="s">
        <v>968</v>
      </c>
      <c r="AY190" t="s">
        <v>837</v>
      </c>
      <c r="BC190" t="s">
        <v>1123</v>
      </c>
      <c r="BD190" t="s">
        <v>849</v>
      </c>
      <c r="BG190"/>
    </row>
    <row r="191" spans="3:59" x14ac:dyDescent="0.25">
      <c r="C191" s="29" t="s">
        <v>1365</v>
      </c>
      <c r="D191" s="29" t="s">
        <v>1000</v>
      </c>
      <c r="E191" s="30">
        <v>44197</v>
      </c>
      <c r="F191" s="30">
        <v>45291</v>
      </c>
      <c r="G191" s="32" t="s">
        <v>1511</v>
      </c>
      <c r="AT191" t="s">
        <v>1512</v>
      </c>
      <c r="AU191" t="s">
        <v>1104</v>
      </c>
      <c r="AV191" t="str">
        <f t="shared" si="9"/>
        <v>Philippines</v>
      </c>
      <c r="AX191" t="s">
        <v>968</v>
      </c>
      <c r="AY191" t="s">
        <v>1513</v>
      </c>
      <c r="BC191" t="s">
        <v>1123</v>
      </c>
      <c r="BD191" t="s">
        <v>889</v>
      </c>
      <c r="BG191"/>
    </row>
    <row r="192" spans="3:59" x14ac:dyDescent="0.25">
      <c r="C192" s="29" t="s">
        <v>1420</v>
      </c>
      <c r="D192" s="29" t="s">
        <v>1050</v>
      </c>
      <c r="E192" s="30">
        <v>44197</v>
      </c>
      <c r="F192" s="30">
        <v>45291</v>
      </c>
      <c r="G192" s="32" t="s">
        <v>1514</v>
      </c>
      <c r="AT192" t="s">
        <v>1515</v>
      </c>
      <c r="AU192" t="s">
        <v>1104</v>
      </c>
      <c r="AV192" t="str">
        <f t="shared" si="9"/>
        <v>Philippines</v>
      </c>
      <c r="AX192" t="s">
        <v>968</v>
      </c>
      <c r="AY192" t="s">
        <v>1143</v>
      </c>
      <c r="BC192" t="s">
        <v>1123</v>
      </c>
      <c r="BD192" t="s">
        <v>904</v>
      </c>
      <c r="BG192"/>
    </row>
    <row r="193" spans="3:59" x14ac:dyDescent="0.25">
      <c r="C193" s="29" t="s">
        <v>1474</v>
      </c>
      <c r="D193" s="29" t="s">
        <v>1079</v>
      </c>
      <c r="E193" s="30">
        <v>44271</v>
      </c>
      <c r="F193" s="30">
        <v>45504</v>
      </c>
      <c r="G193" s="32" t="s">
        <v>1516</v>
      </c>
      <c r="AT193" t="s">
        <v>1517</v>
      </c>
      <c r="AU193" t="s">
        <v>1111</v>
      </c>
      <c r="AV193" t="str">
        <f t="shared" si="9"/>
        <v>Papua New Guinea</v>
      </c>
      <c r="AX193" t="s">
        <v>968</v>
      </c>
      <c r="AY193" t="s">
        <v>831</v>
      </c>
      <c r="BC193" t="s">
        <v>1123</v>
      </c>
      <c r="BD193" t="s">
        <v>1070</v>
      </c>
      <c r="BG193"/>
    </row>
    <row r="194" spans="3:59" x14ac:dyDescent="0.25">
      <c r="C194" t="s">
        <v>1478</v>
      </c>
      <c r="D194" t="s">
        <v>1079</v>
      </c>
      <c r="E194" s="32">
        <v>44271</v>
      </c>
      <c r="F194" s="32">
        <v>45504</v>
      </c>
      <c r="G194" s="32" t="s">
        <v>1518</v>
      </c>
      <c r="AT194" t="s">
        <v>1519</v>
      </c>
      <c r="AU194" t="s">
        <v>1111</v>
      </c>
      <c r="AV194" t="str">
        <f t="shared" si="9"/>
        <v>Papua New Guinea</v>
      </c>
      <c r="AX194" t="s">
        <v>987</v>
      </c>
      <c r="AY194" t="s">
        <v>1143</v>
      </c>
      <c r="BC194" t="s">
        <v>1123</v>
      </c>
      <c r="BD194" t="s">
        <v>1520</v>
      </c>
      <c r="BG194"/>
    </row>
    <row r="195" spans="3:59" x14ac:dyDescent="0.25">
      <c r="C195" t="s">
        <v>1482</v>
      </c>
      <c r="D195" t="s">
        <v>1079</v>
      </c>
      <c r="E195" s="32">
        <v>44271</v>
      </c>
      <c r="F195" s="32">
        <v>45504</v>
      </c>
      <c r="G195" s="32" t="s">
        <v>1521</v>
      </c>
      <c r="AT195" t="s">
        <v>1522</v>
      </c>
      <c r="AU195" t="s">
        <v>1119</v>
      </c>
      <c r="AV195" t="str">
        <f t="shared" ref="AV195:AV258" si="10">INDEX(D:D,MATCH(AT195,C:C,0))</f>
        <v>Paraguay</v>
      </c>
      <c r="AX195" t="s">
        <v>987</v>
      </c>
      <c r="AY195" t="s">
        <v>1523</v>
      </c>
      <c r="BC195" t="s">
        <v>1123</v>
      </c>
      <c r="BD195" t="s">
        <v>1119</v>
      </c>
      <c r="BG195"/>
    </row>
    <row r="196" spans="3:59" x14ac:dyDescent="0.25">
      <c r="C196" t="s">
        <v>1470</v>
      </c>
      <c r="D196" t="s">
        <v>1070</v>
      </c>
      <c r="E196" s="32">
        <v>44562</v>
      </c>
      <c r="F196" s="32">
        <v>45657</v>
      </c>
      <c r="G196" s="32" t="s">
        <v>1524</v>
      </c>
      <c r="AT196" t="s">
        <v>1451</v>
      </c>
      <c r="AU196" t="s">
        <v>490</v>
      </c>
      <c r="AV196" t="str">
        <f t="shared" si="10"/>
        <v>Multicountry HIV EECA APH</v>
      </c>
      <c r="AX196" t="s">
        <v>987</v>
      </c>
      <c r="AY196" t="s">
        <v>1525</v>
      </c>
      <c r="BC196" t="s">
        <v>1123</v>
      </c>
      <c r="BD196" t="s">
        <v>1096</v>
      </c>
      <c r="BG196"/>
    </row>
    <row r="197" spans="3:59" x14ac:dyDescent="0.25">
      <c r="C197" t="s">
        <v>1466</v>
      </c>
      <c r="D197" t="s">
        <v>1070</v>
      </c>
      <c r="E197" s="32">
        <v>44562</v>
      </c>
      <c r="F197" s="32">
        <v>45657</v>
      </c>
      <c r="G197" s="32" t="s">
        <v>1526</v>
      </c>
      <c r="AT197" t="s">
        <v>1451</v>
      </c>
      <c r="AU197" t="s">
        <v>533</v>
      </c>
      <c r="AV197" t="str">
        <f t="shared" si="10"/>
        <v>Multicountry HIV EECA APH</v>
      </c>
      <c r="AX197" t="s">
        <v>987</v>
      </c>
      <c r="AY197" t="s">
        <v>1527</v>
      </c>
      <c r="BC197" t="s">
        <v>1069</v>
      </c>
      <c r="BD197" t="s">
        <v>1070</v>
      </c>
      <c r="BG197"/>
    </row>
    <row r="198" spans="3:59" x14ac:dyDescent="0.25">
      <c r="C198" t="s">
        <v>1427</v>
      </c>
      <c r="D198" t="s">
        <v>1054</v>
      </c>
      <c r="E198" s="32">
        <v>44197</v>
      </c>
      <c r="F198" s="32">
        <v>45291</v>
      </c>
      <c r="G198" s="32" t="s">
        <v>1528</v>
      </c>
      <c r="AT198" t="s">
        <v>1451</v>
      </c>
      <c r="AU198" t="s">
        <v>555</v>
      </c>
      <c r="AV198" t="str">
        <f t="shared" si="10"/>
        <v>Multicountry HIV EECA APH</v>
      </c>
      <c r="AX198" t="s">
        <v>987</v>
      </c>
      <c r="AY198" t="s">
        <v>1529</v>
      </c>
      <c r="BC198" t="s">
        <v>1069</v>
      </c>
      <c r="BD198" t="s">
        <v>633</v>
      </c>
      <c r="BG198"/>
    </row>
    <row r="199" spans="3:59" x14ac:dyDescent="0.25">
      <c r="C199" t="s">
        <v>1431</v>
      </c>
      <c r="D199" t="s">
        <v>1054</v>
      </c>
      <c r="E199" s="32">
        <v>44562</v>
      </c>
      <c r="F199" s="32">
        <v>45657</v>
      </c>
      <c r="G199" s="32" t="s">
        <v>1530</v>
      </c>
      <c r="AT199" t="s">
        <v>1451</v>
      </c>
      <c r="AU199" t="s">
        <v>615</v>
      </c>
      <c r="AV199" t="str">
        <f t="shared" si="10"/>
        <v>Multicountry HIV EECA APH</v>
      </c>
      <c r="AX199" t="s">
        <v>987</v>
      </c>
      <c r="AY199" t="s">
        <v>1531</v>
      </c>
      <c r="BC199" t="s">
        <v>1069</v>
      </c>
      <c r="BD199" t="s">
        <v>832</v>
      </c>
      <c r="BG199"/>
    </row>
    <row r="200" spans="3:59" x14ac:dyDescent="0.25">
      <c r="C200" t="s">
        <v>1423</v>
      </c>
      <c r="D200" t="s">
        <v>1054</v>
      </c>
      <c r="E200" s="32">
        <v>44197</v>
      </c>
      <c r="F200" s="32">
        <v>45291</v>
      </c>
      <c r="G200" s="32" t="s">
        <v>1532</v>
      </c>
      <c r="AT200" t="s">
        <v>1451</v>
      </c>
      <c r="AU200" t="s">
        <v>852</v>
      </c>
      <c r="AV200" t="str">
        <f t="shared" si="10"/>
        <v>Multicountry HIV EECA APH</v>
      </c>
      <c r="AX200" t="s">
        <v>987</v>
      </c>
      <c r="AY200" t="s">
        <v>831</v>
      </c>
      <c r="BC200" t="s">
        <v>1069</v>
      </c>
      <c r="BD200" t="s">
        <v>815</v>
      </c>
      <c r="BG200"/>
    </row>
    <row r="201" spans="3:59" x14ac:dyDescent="0.25">
      <c r="C201" t="s">
        <v>1443</v>
      </c>
      <c r="D201" t="s">
        <v>1062</v>
      </c>
      <c r="E201" s="32">
        <v>44197</v>
      </c>
      <c r="F201" s="32">
        <v>45291</v>
      </c>
      <c r="G201" s="32" t="s">
        <v>1533</v>
      </c>
      <c r="AT201" t="s">
        <v>1451</v>
      </c>
      <c r="AU201" t="s">
        <v>853</v>
      </c>
      <c r="AV201" t="str">
        <f t="shared" si="10"/>
        <v>Multicountry HIV EECA APH</v>
      </c>
      <c r="AX201" t="s">
        <v>999</v>
      </c>
      <c r="AY201" t="s">
        <v>1534</v>
      </c>
      <c r="BC201" t="s">
        <v>1069</v>
      </c>
      <c r="BD201" t="s">
        <v>849</v>
      </c>
      <c r="BG201"/>
    </row>
    <row r="202" spans="3:59" x14ac:dyDescent="0.25">
      <c r="C202" t="s">
        <v>1456</v>
      </c>
      <c r="D202" t="s">
        <v>1062</v>
      </c>
      <c r="E202" s="32">
        <v>44197</v>
      </c>
      <c r="F202" s="32">
        <v>45291</v>
      </c>
      <c r="G202" s="32" t="s">
        <v>1535</v>
      </c>
      <c r="AT202" t="s">
        <v>1451</v>
      </c>
      <c r="AU202" t="s">
        <v>937</v>
      </c>
      <c r="AV202" t="str">
        <f t="shared" si="10"/>
        <v>Multicountry HIV EECA APH</v>
      </c>
      <c r="AX202" t="s">
        <v>999</v>
      </c>
      <c r="AY202" t="s">
        <v>1536</v>
      </c>
      <c r="BC202" t="s">
        <v>1069</v>
      </c>
      <c r="BD202" t="s">
        <v>889</v>
      </c>
      <c r="BG202"/>
    </row>
    <row r="203" spans="3:59" x14ac:dyDescent="0.25">
      <c r="C203" t="s">
        <v>1446</v>
      </c>
      <c r="D203" t="s">
        <v>1062</v>
      </c>
      <c r="E203" s="32">
        <v>44197</v>
      </c>
      <c r="F203" s="32">
        <v>45291</v>
      </c>
      <c r="G203" s="32" t="s">
        <v>1537</v>
      </c>
      <c r="AT203" t="s">
        <v>1451</v>
      </c>
      <c r="AU203" t="s">
        <v>952</v>
      </c>
      <c r="AV203" t="str">
        <f t="shared" si="10"/>
        <v>Multicountry HIV EECA APH</v>
      </c>
      <c r="AX203" t="s">
        <v>999</v>
      </c>
      <c r="AY203" t="s">
        <v>1538</v>
      </c>
      <c r="BC203" t="s">
        <v>1069</v>
      </c>
      <c r="BD203" t="s">
        <v>911</v>
      </c>
      <c r="BG203"/>
    </row>
    <row r="204" spans="3:59" x14ac:dyDescent="0.25">
      <c r="C204" t="s">
        <v>1461</v>
      </c>
      <c r="D204" t="s">
        <v>1062</v>
      </c>
      <c r="E204" s="32">
        <v>44197</v>
      </c>
      <c r="F204" s="32">
        <v>45291</v>
      </c>
      <c r="G204" s="32" t="s">
        <v>1539</v>
      </c>
      <c r="AT204" t="s">
        <v>1451</v>
      </c>
      <c r="AU204" t="s">
        <v>984</v>
      </c>
      <c r="AV204" t="str">
        <f t="shared" si="10"/>
        <v>Multicountry HIV EECA APH</v>
      </c>
      <c r="AX204" t="s">
        <v>999</v>
      </c>
      <c r="AY204" t="s">
        <v>1540</v>
      </c>
      <c r="BC204" t="s">
        <v>1069</v>
      </c>
      <c r="BD204" t="s">
        <v>904</v>
      </c>
      <c r="BG204"/>
    </row>
    <row r="205" spans="3:59" x14ac:dyDescent="0.25">
      <c r="C205" t="s">
        <v>1453</v>
      </c>
      <c r="D205" t="s">
        <v>1062</v>
      </c>
      <c r="E205" s="32">
        <v>44197</v>
      </c>
      <c r="F205" s="32">
        <v>45291</v>
      </c>
      <c r="G205" s="32" t="s">
        <v>1541</v>
      </c>
      <c r="AT205" t="s">
        <v>1451</v>
      </c>
      <c r="AU205" t="s">
        <v>1008</v>
      </c>
      <c r="AV205" t="str">
        <f t="shared" si="10"/>
        <v>Multicountry HIV EECA APH</v>
      </c>
      <c r="AX205" t="s">
        <v>1007</v>
      </c>
      <c r="AY205" t="s">
        <v>1542</v>
      </c>
      <c r="BC205" t="s">
        <v>1069</v>
      </c>
      <c r="BD205" t="s">
        <v>1520</v>
      </c>
      <c r="BG205"/>
    </row>
    <row r="206" spans="3:59" x14ac:dyDescent="0.25">
      <c r="C206" t="s">
        <v>1435</v>
      </c>
      <c r="D206" t="s">
        <v>1062</v>
      </c>
      <c r="E206" s="32">
        <v>44197</v>
      </c>
      <c r="F206" s="32">
        <v>45291</v>
      </c>
      <c r="G206" s="32" t="s">
        <v>1543</v>
      </c>
      <c r="AT206" t="s">
        <v>1451</v>
      </c>
      <c r="AU206" t="s">
        <v>1163</v>
      </c>
      <c r="AV206" t="str">
        <f t="shared" si="10"/>
        <v>Multicountry HIV EECA APH</v>
      </c>
      <c r="AX206" t="s">
        <v>993</v>
      </c>
      <c r="AY206" t="s">
        <v>510</v>
      </c>
      <c r="BC206" t="s">
        <v>1078</v>
      </c>
      <c r="BD206" t="s">
        <v>832</v>
      </c>
      <c r="BG206"/>
    </row>
    <row r="207" spans="3:59" x14ac:dyDescent="0.25">
      <c r="C207" t="s">
        <v>1439</v>
      </c>
      <c r="D207" t="s">
        <v>1062</v>
      </c>
      <c r="E207" s="32">
        <v>44197</v>
      </c>
      <c r="F207" s="32">
        <v>45291</v>
      </c>
      <c r="G207" s="32" t="s">
        <v>1544</v>
      </c>
      <c r="AT207" t="s">
        <v>1451</v>
      </c>
      <c r="AU207" t="s">
        <v>1167</v>
      </c>
      <c r="AV207" t="str">
        <f t="shared" si="10"/>
        <v>Multicountry HIV EECA APH</v>
      </c>
      <c r="AX207" t="s">
        <v>993</v>
      </c>
      <c r="AY207" t="s">
        <v>831</v>
      </c>
      <c r="BC207" t="s">
        <v>1078</v>
      </c>
      <c r="BD207" t="s">
        <v>793</v>
      </c>
      <c r="BG207"/>
    </row>
    <row r="208" spans="3:59" x14ac:dyDescent="0.25">
      <c r="C208" t="s">
        <v>1449</v>
      </c>
      <c r="D208" t="s">
        <v>1062</v>
      </c>
      <c r="E208" s="32">
        <v>44287</v>
      </c>
      <c r="F208" s="32">
        <v>45291</v>
      </c>
      <c r="G208" s="32" t="s">
        <v>1545</v>
      </c>
      <c r="AT208" t="s">
        <v>1451</v>
      </c>
      <c r="AU208" t="s">
        <v>1171</v>
      </c>
      <c r="AV208" t="str">
        <f t="shared" si="10"/>
        <v>Multicountry HIV EECA APH</v>
      </c>
      <c r="AX208" t="s">
        <v>993</v>
      </c>
      <c r="AY208" t="s">
        <v>1546</v>
      </c>
      <c r="BC208" t="s">
        <v>1078</v>
      </c>
      <c r="BD208" t="s">
        <v>1119</v>
      </c>
      <c r="BG208"/>
    </row>
    <row r="209" spans="3:59" x14ac:dyDescent="0.25">
      <c r="C209" t="s">
        <v>1504</v>
      </c>
      <c r="D209" t="s">
        <v>1088</v>
      </c>
      <c r="E209" s="32">
        <v>44378</v>
      </c>
      <c r="F209" s="32">
        <v>45291</v>
      </c>
      <c r="G209" s="32" t="s">
        <v>1547</v>
      </c>
      <c r="AT209" t="s">
        <v>1451</v>
      </c>
      <c r="AU209" t="s">
        <v>1175</v>
      </c>
      <c r="AV209" t="str">
        <f t="shared" si="10"/>
        <v>Multicountry HIV EECA APH</v>
      </c>
      <c r="AX209" t="s">
        <v>993</v>
      </c>
      <c r="AY209" t="s">
        <v>1548</v>
      </c>
      <c r="BC209" t="s">
        <v>1078</v>
      </c>
      <c r="BD209" t="s">
        <v>1295</v>
      </c>
      <c r="BG209"/>
    </row>
    <row r="210" spans="3:59" x14ac:dyDescent="0.25">
      <c r="C210" t="s">
        <v>1490</v>
      </c>
      <c r="D210" t="s">
        <v>1088</v>
      </c>
      <c r="E210" s="32">
        <v>44378</v>
      </c>
      <c r="F210" s="32">
        <v>45291</v>
      </c>
      <c r="G210" s="32" t="s">
        <v>1549</v>
      </c>
      <c r="AT210" t="s">
        <v>1451</v>
      </c>
      <c r="AU210" t="s">
        <v>1178</v>
      </c>
      <c r="AV210" t="str">
        <f t="shared" si="10"/>
        <v>Multicountry HIV EECA APH</v>
      </c>
      <c r="AX210" t="s">
        <v>993</v>
      </c>
      <c r="AY210" t="s">
        <v>837</v>
      </c>
      <c r="BC210" t="s">
        <v>1078</v>
      </c>
      <c r="BD210" t="s">
        <v>1550</v>
      </c>
      <c r="BG210"/>
    </row>
    <row r="211" spans="3:59" x14ac:dyDescent="0.25">
      <c r="C211" t="s">
        <v>1486</v>
      </c>
      <c r="D211" t="s">
        <v>1088</v>
      </c>
      <c r="E211" s="32">
        <v>44197</v>
      </c>
      <c r="F211" s="32">
        <v>45291</v>
      </c>
      <c r="G211" s="32" t="s">
        <v>1551</v>
      </c>
      <c r="AT211" t="s">
        <v>1464</v>
      </c>
      <c r="AU211" t="s">
        <v>841</v>
      </c>
      <c r="AV211" t="str">
        <f t="shared" si="10"/>
        <v>Multicountry MENA Key Populations</v>
      </c>
      <c r="AX211" t="s">
        <v>993</v>
      </c>
      <c r="AY211" t="s">
        <v>1143</v>
      </c>
      <c r="BC211" t="s">
        <v>1078</v>
      </c>
      <c r="BD211" t="s">
        <v>1552</v>
      </c>
      <c r="BG211"/>
    </row>
    <row r="212" spans="3:59" x14ac:dyDescent="0.25">
      <c r="C212" t="s">
        <v>1498</v>
      </c>
      <c r="D212" t="s">
        <v>1088</v>
      </c>
      <c r="E212" s="32">
        <v>44197</v>
      </c>
      <c r="F212" s="32">
        <v>45291</v>
      </c>
      <c r="G212" s="32" t="s">
        <v>1553</v>
      </c>
      <c r="AT212" t="s">
        <v>1464</v>
      </c>
      <c r="AU212" t="s">
        <v>1184</v>
      </c>
      <c r="AV212" t="str">
        <f t="shared" si="10"/>
        <v>Multicountry MENA Key Populations</v>
      </c>
      <c r="AX212" t="s">
        <v>993</v>
      </c>
      <c r="AY212" t="s">
        <v>1554</v>
      </c>
      <c r="BC212" t="s">
        <v>1078</v>
      </c>
      <c r="BD212" t="s">
        <v>1555</v>
      </c>
      <c r="BG212"/>
    </row>
    <row r="213" spans="3:59" x14ac:dyDescent="0.25">
      <c r="C213" t="s">
        <v>1494</v>
      </c>
      <c r="D213" t="s">
        <v>1088</v>
      </c>
      <c r="E213" s="32">
        <v>44197</v>
      </c>
      <c r="F213" s="32">
        <v>45291</v>
      </c>
      <c r="G213" s="32" t="s">
        <v>1556</v>
      </c>
      <c r="AT213" t="s">
        <v>1464</v>
      </c>
      <c r="AU213" t="s">
        <v>1188</v>
      </c>
      <c r="AV213" t="str">
        <f t="shared" si="10"/>
        <v>Multicountry MENA Key Populations</v>
      </c>
      <c r="AX213" t="s">
        <v>993</v>
      </c>
      <c r="AY213" t="s">
        <v>1557</v>
      </c>
      <c r="BC213" t="s">
        <v>1078</v>
      </c>
      <c r="BD213" t="s">
        <v>838</v>
      </c>
      <c r="BG213"/>
    </row>
    <row r="214" spans="3:59" x14ac:dyDescent="0.25">
      <c r="C214" t="s">
        <v>1501</v>
      </c>
      <c r="D214" t="s">
        <v>1088</v>
      </c>
      <c r="E214" s="32">
        <v>44378</v>
      </c>
      <c r="F214" s="32">
        <v>45291</v>
      </c>
      <c r="G214" s="32" t="s">
        <v>1558</v>
      </c>
      <c r="AT214" t="s">
        <v>1464</v>
      </c>
      <c r="AU214" t="s">
        <v>981</v>
      </c>
      <c r="AV214" t="str">
        <f t="shared" si="10"/>
        <v>Multicountry MENA Key Populations</v>
      </c>
      <c r="AX214" t="s">
        <v>1022</v>
      </c>
      <c r="AY214" t="s">
        <v>1559</v>
      </c>
      <c r="BC214" t="s">
        <v>1078</v>
      </c>
      <c r="BD214" t="s">
        <v>681</v>
      </c>
      <c r="BG214"/>
    </row>
    <row r="215" spans="3:59" x14ac:dyDescent="0.25">
      <c r="C215" t="s">
        <v>1519</v>
      </c>
      <c r="D215" t="s">
        <v>1111</v>
      </c>
      <c r="E215" s="32">
        <v>44197</v>
      </c>
      <c r="F215" s="32">
        <v>45291</v>
      </c>
      <c r="G215" s="32" t="s">
        <v>1560</v>
      </c>
      <c r="AT215" t="s">
        <v>1464</v>
      </c>
      <c r="AU215" t="s">
        <v>1194</v>
      </c>
      <c r="AV215" t="str">
        <f t="shared" si="10"/>
        <v>Multicountry MENA Key Populations</v>
      </c>
      <c r="AX215" t="s">
        <v>1022</v>
      </c>
      <c r="AY215" t="s">
        <v>510</v>
      </c>
      <c r="BC215" t="s">
        <v>1078</v>
      </c>
      <c r="BD215" t="s">
        <v>849</v>
      </c>
      <c r="BG215"/>
    </row>
    <row r="216" spans="3:59" x14ac:dyDescent="0.25">
      <c r="C216" t="s">
        <v>1517</v>
      </c>
      <c r="D216" t="s">
        <v>1111</v>
      </c>
      <c r="E216" s="32">
        <v>44197</v>
      </c>
      <c r="F216" s="32">
        <v>45291</v>
      </c>
      <c r="G216" s="32" t="s">
        <v>1561</v>
      </c>
      <c r="AT216" t="s">
        <v>1492</v>
      </c>
      <c r="AU216" t="s">
        <v>616</v>
      </c>
      <c r="AV216" t="str">
        <f t="shared" si="10"/>
        <v>Multicountry TB WC Africa NTP/SRL</v>
      </c>
      <c r="AX216" t="s">
        <v>1029</v>
      </c>
      <c r="AY216" t="s">
        <v>1562</v>
      </c>
      <c r="BC216" t="s">
        <v>1078</v>
      </c>
      <c r="BD216" t="s">
        <v>889</v>
      </c>
      <c r="BG216"/>
    </row>
    <row r="217" spans="3:59" x14ac:dyDescent="0.25">
      <c r="C217" t="s">
        <v>1522</v>
      </c>
      <c r="D217" t="s">
        <v>1119</v>
      </c>
      <c r="E217" s="32">
        <v>44256</v>
      </c>
      <c r="F217" s="32">
        <v>45351</v>
      </c>
      <c r="G217" s="32" t="s">
        <v>1563</v>
      </c>
      <c r="AT217" t="s">
        <v>1492</v>
      </c>
      <c r="AU217" t="s">
        <v>634</v>
      </c>
      <c r="AV217" t="str">
        <f t="shared" si="10"/>
        <v>Multicountry TB WC Africa NTP/SRL</v>
      </c>
      <c r="AX217" t="s">
        <v>1029</v>
      </c>
      <c r="AY217" t="s">
        <v>1564</v>
      </c>
      <c r="BC217" t="s">
        <v>1078</v>
      </c>
      <c r="BD217" t="s">
        <v>897</v>
      </c>
      <c r="BG217"/>
    </row>
    <row r="218" spans="3:59" x14ac:dyDescent="0.25">
      <c r="C218" t="s">
        <v>1507</v>
      </c>
      <c r="D218" t="s">
        <v>1096</v>
      </c>
      <c r="E218" s="32">
        <v>44743</v>
      </c>
      <c r="F218" s="32">
        <v>46022</v>
      </c>
      <c r="G218" s="32" t="s">
        <v>1565</v>
      </c>
      <c r="AT218" t="s">
        <v>1492</v>
      </c>
      <c r="AU218" t="s">
        <v>731</v>
      </c>
      <c r="AV218" t="str">
        <f t="shared" si="10"/>
        <v>Multicountry TB WC Africa NTP/SRL</v>
      </c>
      <c r="AX218" t="s">
        <v>984</v>
      </c>
      <c r="AY218" t="s">
        <v>1566</v>
      </c>
      <c r="BC218" t="s">
        <v>1078</v>
      </c>
      <c r="BD218" t="s">
        <v>911</v>
      </c>
      <c r="BG218"/>
    </row>
    <row r="219" spans="3:59" x14ac:dyDescent="0.25">
      <c r="C219" t="s">
        <v>1515</v>
      </c>
      <c r="D219" t="s">
        <v>1104</v>
      </c>
      <c r="E219" s="32">
        <v>44197</v>
      </c>
      <c r="F219" s="32">
        <v>45291</v>
      </c>
      <c r="G219" s="32" t="s">
        <v>1567</v>
      </c>
      <c r="AT219" t="s">
        <v>1492</v>
      </c>
      <c r="AU219" t="s">
        <v>759</v>
      </c>
      <c r="AV219" t="str">
        <f t="shared" si="10"/>
        <v>Multicountry TB WC Africa NTP/SRL</v>
      </c>
      <c r="AX219" t="s">
        <v>984</v>
      </c>
      <c r="AY219" t="s">
        <v>1568</v>
      </c>
      <c r="BC219" t="s">
        <v>1078</v>
      </c>
      <c r="BD219" t="s">
        <v>904</v>
      </c>
      <c r="BG219"/>
    </row>
    <row r="220" spans="3:59" x14ac:dyDescent="0.25">
      <c r="C220" t="s">
        <v>1512</v>
      </c>
      <c r="D220" t="s">
        <v>1104</v>
      </c>
      <c r="E220" s="32">
        <v>44197</v>
      </c>
      <c r="F220" s="32">
        <v>45291</v>
      </c>
      <c r="G220" s="32" t="s">
        <v>1569</v>
      </c>
      <c r="AT220" t="s">
        <v>1492</v>
      </c>
      <c r="AU220" t="s">
        <v>732</v>
      </c>
      <c r="AV220" t="str">
        <f t="shared" si="10"/>
        <v>Multicountry TB WC Africa NTP/SRL</v>
      </c>
      <c r="AX220" t="s">
        <v>1015</v>
      </c>
      <c r="AY220" t="s">
        <v>1570</v>
      </c>
      <c r="BC220" t="s">
        <v>1078</v>
      </c>
      <c r="BD220" t="s">
        <v>1070</v>
      </c>
      <c r="BG220"/>
    </row>
    <row r="221" spans="3:59" x14ac:dyDescent="0.25">
      <c r="C221" t="s">
        <v>1510</v>
      </c>
      <c r="D221" t="s">
        <v>1104</v>
      </c>
      <c r="E221" s="32">
        <v>44197</v>
      </c>
      <c r="F221" s="32">
        <v>45291</v>
      </c>
      <c r="G221" s="32" t="s">
        <v>1571</v>
      </c>
      <c r="AT221" t="s">
        <v>1492</v>
      </c>
      <c r="AU221" t="s">
        <v>782</v>
      </c>
      <c r="AV221" t="str">
        <f t="shared" si="10"/>
        <v>Multicountry TB WC Africa NTP/SRL</v>
      </c>
      <c r="AX221" t="s">
        <v>1008</v>
      </c>
      <c r="AY221" t="s">
        <v>510</v>
      </c>
      <c r="BC221" t="s">
        <v>1078</v>
      </c>
      <c r="BD221" t="s">
        <v>1096</v>
      </c>
      <c r="BG221"/>
    </row>
    <row r="222" spans="3:59" x14ac:dyDescent="0.25">
      <c r="C222" t="s">
        <v>1572</v>
      </c>
      <c r="D222" t="s">
        <v>1204</v>
      </c>
      <c r="E222" s="32">
        <v>43374</v>
      </c>
      <c r="F222" s="32">
        <v>45016</v>
      </c>
      <c r="G222" s="32" t="s">
        <v>1573</v>
      </c>
      <c r="AT222" t="s">
        <v>1492</v>
      </c>
      <c r="AU222" t="s">
        <v>783</v>
      </c>
      <c r="AV222" t="str">
        <f t="shared" si="10"/>
        <v>Multicountry TB WC Africa NTP/SRL</v>
      </c>
      <c r="AX222" t="s">
        <v>1008</v>
      </c>
      <c r="AY222" t="s">
        <v>1574</v>
      </c>
      <c r="BC222" t="s">
        <v>1078</v>
      </c>
      <c r="BD222" t="s">
        <v>1255</v>
      </c>
      <c r="BG222"/>
    </row>
    <row r="223" spans="3:59" x14ac:dyDescent="0.25">
      <c r="C223" t="s">
        <v>1575</v>
      </c>
      <c r="D223" t="s">
        <v>1167</v>
      </c>
      <c r="E223" s="32">
        <v>44378</v>
      </c>
      <c r="F223" s="32">
        <v>45473</v>
      </c>
      <c r="G223" s="32" t="s">
        <v>1576</v>
      </c>
      <c r="AT223" t="s">
        <v>1492</v>
      </c>
      <c r="AU223" t="s">
        <v>772</v>
      </c>
      <c r="AV223" t="str">
        <f t="shared" si="10"/>
        <v>Multicountry TB WC Africa NTP/SRL</v>
      </c>
      <c r="AX223" t="s">
        <v>981</v>
      </c>
      <c r="AY223" t="s">
        <v>1577</v>
      </c>
      <c r="BC223" t="s">
        <v>1095</v>
      </c>
      <c r="BD223" t="s">
        <v>1458</v>
      </c>
      <c r="BG223"/>
    </row>
    <row r="224" spans="3:59" x14ac:dyDescent="0.25">
      <c r="C224" t="s">
        <v>1578</v>
      </c>
      <c r="D224" t="s">
        <v>1210</v>
      </c>
      <c r="E224" s="32">
        <v>44378</v>
      </c>
      <c r="F224" s="32">
        <v>45473</v>
      </c>
      <c r="G224" s="32" t="s">
        <v>1579</v>
      </c>
      <c r="AT224" t="s">
        <v>1492</v>
      </c>
      <c r="AU224" t="s">
        <v>745</v>
      </c>
      <c r="AV224" t="str">
        <f t="shared" si="10"/>
        <v>Multicountry TB WC Africa NTP/SRL</v>
      </c>
      <c r="AX224" t="s">
        <v>1023</v>
      </c>
      <c r="AY224" t="s">
        <v>1580</v>
      </c>
      <c r="BC224" t="s">
        <v>1095</v>
      </c>
      <c r="BD224" t="s">
        <v>1581</v>
      </c>
      <c r="BG224"/>
    </row>
    <row r="225" spans="3:59" x14ac:dyDescent="0.25">
      <c r="C225" t="s">
        <v>1582</v>
      </c>
      <c r="D225" t="s">
        <v>1210</v>
      </c>
      <c r="E225" s="32">
        <v>44378</v>
      </c>
      <c r="F225" s="32">
        <v>45473</v>
      </c>
      <c r="G225" s="32" t="s">
        <v>1583</v>
      </c>
      <c r="AT225" t="s">
        <v>1492</v>
      </c>
      <c r="AU225" t="s">
        <v>1230</v>
      </c>
      <c r="AV225" t="str">
        <f t="shared" si="10"/>
        <v>Multicountry TB WC Africa NTP/SRL</v>
      </c>
      <c r="AX225" t="s">
        <v>1023</v>
      </c>
      <c r="AY225" t="s">
        <v>1584</v>
      </c>
      <c r="BC225" t="s">
        <v>1095</v>
      </c>
      <c r="BD225" t="s">
        <v>1585</v>
      </c>
      <c r="BG225"/>
    </row>
    <row r="226" spans="3:59" x14ac:dyDescent="0.25">
      <c r="C226" t="s">
        <v>1586</v>
      </c>
      <c r="D226" t="s">
        <v>1214</v>
      </c>
      <c r="E226" s="32">
        <v>44197</v>
      </c>
      <c r="F226" s="32">
        <v>45291</v>
      </c>
      <c r="G226" s="32" t="s">
        <v>1587</v>
      </c>
      <c r="AT226" t="s">
        <v>1492</v>
      </c>
      <c r="AU226" t="s">
        <v>850</v>
      </c>
      <c r="AV226" t="str">
        <f t="shared" si="10"/>
        <v>Multicountry TB WC Africa NTP/SRL</v>
      </c>
      <c r="AX226" t="s">
        <v>1023</v>
      </c>
      <c r="AY226" t="s">
        <v>614</v>
      </c>
      <c r="BC226" t="s">
        <v>1095</v>
      </c>
      <c r="BD226" t="s">
        <v>1588</v>
      </c>
      <c r="BG226"/>
    </row>
    <row r="227" spans="3:59" x14ac:dyDescent="0.25">
      <c r="C227" t="s">
        <v>1589</v>
      </c>
      <c r="D227" t="s">
        <v>1218</v>
      </c>
      <c r="E227" s="32">
        <v>44197</v>
      </c>
      <c r="F227" s="32">
        <v>45291</v>
      </c>
      <c r="G227" s="32" t="s">
        <v>1590</v>
      </c>
      <c r="AT227" t="s">
        <v>1492</v>
      </c>
      <c r="AU227" t="s">
        <v>876</v>
      </c>
      <c r="AV227" t="str">
        <f t="shared" si="10"/>
        <v>Multicountry TB WC Africa NTP/SRL</v>
      </c>
      <c r="AX227" t="s">
        <v>1023</v>
      </c>
      <c r="AY227" t="s">
        <v>1591</v>
      </c>
      <c r="BC227" t="s">
        <v>1095</v>
      </c>
      <c r="BD227" t="s">
        <v>1592</v>
      </c>
      <c r="BG227"/>
    </row>
    <row r="228" spans="3:59" x14ac:dyDescent="0.25">
      <c r="C228" t="s">
        <v>1593</v>
      </c>
      <c r="D228" t="s">
        <v>1218</v>
      </c>
      <c r="E228" s="32">
        <v>44197</v>
      </c>
      <c r="F228" s="32">
        <v>45291</v>
      </c>
      <c r="G228" s="32" t="s">
        <v>1594</v>
      </c>
      <c r="AT228" t="s">
        <v>1492</v>
      </c>
      <c r="AU228" t="s">
        <v>862</v>
      </c>
      <c r="AV228" t="str">
        <f t="shared" si="10"/>
        <v>Multicountry TB WC Africa NTP/SRL</v>
      </c>
      <c r="AX228" t="s">
        <v>1061</v>
      </c>
      <c r="AY228" t="s">
        <v>1595</v>
      </c>
      <c r="BC228" t="s">
        <v>1095</v>
      </c>
      <c r="BD228" t="s">
        <v>1596</v>
      </c>
      <c r="BG228"/>
    </row>
    <row r="229" spans="3:59" x14ac:dyDescent="0.25">
      <c r="C229" t="s">
        <v>1597</v>
      </c>
      <c r="D229" t="s">
        <v>1218</v>
      </c>
      <c r="E229" s="32">
        <v>44197</v>
      </c>
      <c r="F229" s="32">
        <v>45291</v>
      </c>
      <c r="G229" s="32" t="s">
        <v>1598</v>
      </c>
      <c r="AT229" t="s">
        <v>1492</v>
      </c>
      <c r="AU229" t="s">
        <v>870</v>
      </c>
      <c r="AV229" t="str">
        <f t="shared" si="10"/>
        <v>Multicountry TB WC Africa NTP/SRL</v>
      </c>
      <c r="AX229" t="s">
        <v>1599</v>
      </c>
      <c r="AY229" t="s">
        <v>510</v>
      </c>
      <c r="BC229" t="s">
        <v>1128</v>
      </c>
      <c r="BD229" t="s">
        <v>668</v>
      </c>
      <c r="BG229"/>
    </row>
    <row r="230" spans="3:59" x14ac:dyDescent="0.25">
      <c r="C230" t="s">
        <v>1600</v>
      </c>
      <c r="D230" t="s">
        <v>1218</v>
      </c>
      <c r="E230" s="32">
        <v>44197</v>
      </c>
      <c r="F230" s="32">
        <v>45291</v>
      </c>
      <c r="G230" s="32" t="s">
        <v>1601</v>
      </c>
      <c r="AT230" t="s">
        <v>1492</v>
      </c>
      <c r="AU230" t="s">
        <v>884</v>
      </c>
      <c r="AV230" t="str">
        <f t="shared" si="10"/>
        <v>Multicountry TB WC Africa NTP/SRL</v>
      </c>
      <c r="AX230" t="s">
        <v>1599</v>
      </c>
      <c r="AY230" t="s">
        <v>1602</v>
      </c>
      <c r="BC230" t="s">
        <v>1128</v>
      </c>
      <c r="BD230" t="s">
        <v>1015</v>
      </c>
      <c r="BG230"/>
    </row>
    <row r="231" spans="3:59" x14ac:dyDescent="0.25">
      <c r="C231" t="s">
        <v>1603</v>
      </c>
      <c r="D231" t="s">
        <v>1171</v>
      </c>
      <c r="E231" s="32">
        <v>44743</v>
      </c>
      <c r="F231" s="32">
        <v>46022</v>
      </c>
      <c r="G231" s="32" t="s">
        <v>1604</v>
      </c>
      <c r="AT231" t="s">
        <v>1492</v>
      </c>
      <c r="AU231" t="s">
        <v>993</v>
      </c>
      <c r="AV231" t="str">
        <f t="shared" si="10"/>
        <v>Multicountry TB WC Africa NTP/SRL</v>
      </c>
      <c r="AX231" t="s">
        <v>1069</v>
      </c>
      <c r="AY231" t="s">
        <v>1143</v>
      </c>
      <c r="BC231" t="s">
        <v>1128</v>
      </c>
      <c r="BD231" t="s">
        <v>1104</v>
      </c>
      <c r="BG231"/>
    </row>
    <row r="232" spans="3:59" x14ac:dyDescent="0.25">
      <c r="C232" t="s">
        <v>1605</v>
      </c>
      <c r="D232" t="s">
        <v>1225</v>
      </c>
      <c r="E232" s="32">
        <v>44378</v>
      </c>
      <c r="F232" s="32">
        <v>45473</v>
      </c>
      <c r="G232" s="32" t="s">
        <v>1606</v>
      </c>
      <c r="AT232" t="s">
        <v>1492</v>
      </c>
      <c r="AU232" t="s">
        <v>1022</v>
      </c>
      <c r="AV232" t="str">
        <f t="shared" si="10"/>
        <v>Multicountry TB WC Africa NTP/SRL</v>
      </c>
      <c r="AX232" t="s">
        <v>1069</v>
      </c>
      <c r="AY232" t="s">
        <v>1314</v>
      </c>
      <c r="BC232" t="s">
        <v>1128</v>
      </c>
      <c r="BD232" t="s">
        <v>972</v>
      </c>
      <c r="BG232"/>
    </row>
    <row r="233" spans="3:59" x14ac:dyDescent="0.25">
      <c r="C233" t="s">
        <v>1607</v>
      </c>
      <c r="D233" t="s">
        <v>1225</v>
      </c>
      <c r="E233" s="32">
        <v>44378</v>
      </c>
      <c r="F233" s="32">
        <v>45473</v>
      </c>
      <c r="G233" s="32" t="s">
        <v>1608</v>
      </c>
      <c r="AT233" t="s">
        <v>1492</v>
      </c>
      <c r="AU233" t="s">
        <v>1054</v>
      </c>
      <c r="AV233" t="str">
        <f t="shared" si="10"/>
        <v>Multicountry TB WC Africa NTP/SRL</v>
      </c>
      <c r="AX233" t="s">
        <v>1609</v>
      </c>
      <c r="AY233" t="s">
        <v>848</v>
      </c>
      <c r="BC233" t="s">
        <v>1154</v>
      </c>
      <c r="BD233" t="s">
        <v>466</v>
      </c>
      <c r="BG233"/>
    </row>
    <row r="234" spans="3:59" x14ac:dyDescent="0.25">
      <c r="C234" t="s">
        <v>1610</v>
      </c>
      <c r="D234" t="s">
        <v>1229</v>
      </c>
      <c r="E234" s="32">
        <v>44197</v>
      </c>
      <c r="F234" s="32">
        <v>45291</v>
      </c>
      <c r="G234" s="32" t="s">
        <v>1611</v>
      </c>
      <c r="AT234" t="s">
        <v>1492</v>
      </c>
      <c r="AU234" t="s">
        <v>1062</v>
      </c>
      <c r="AV234" t="str">
        <f t="shared" si="10"/>
        <v>Multicountry TB WC Africa NTP/SRL</v>
      </c>
      <c r="AX234" t="s">
        <v>1078</v>
      </c>
      <c r="AY234" t="s">
        <v>1612</v>
      </c>
      <c r="BC234" t="s">
        <v>1154</v>
      </c>
      <c r="BD234" t="s">
        <v>925</v>
      </c>
      <c r="BG234"/>
    </row>
    <row r="235" spans="3:59" x14ac:dyDescent="0.25">
      <c r="C235" t="s">
        <v>1613</v>
      </c>
      <c r="D235" t="s">
        <v>1229</v>
      </c>
      <c r="E235" s="32">
        <v>44197</v>
      </c>
      <c r="F235" s="32">
        <v>45291</v>
      </c>
      <c r="G235" s="32" t="s">
        <v>1614</v>
      </c>
      <c r="AT235" t="s">
        <v>1492</v>
      </c>
      <c r="AU235" t="s">
        <v>1214</v>
      </c>
      <c r="AV235" t="str">
        <f t="shared" si="10"/>
        <v>Multicountry TB WC Africa NTP/SRL</v>
      </c>
      <c r="AX235" t="s">
        <v>1615</v>
      </c>
      <c r="AY235" t="s">
        <v>1049</v>
      </c>
      <c r="BC235" t="s">
        <v>1154</v>
      </c>
      <c r="BD235" t="s">
        <v>1088</v>
      </c>
      <c r="BG235"/>
    </row>
    <row r="236" spans="3:59" x14ac:dyDescent="0.25">
      <c r="C236" t="s">
        <v>1616</v>
      </c>
      <c r="D236" t="s">
        <v>1234</v>
      </c>
      <c r="E236" s="32">
        <v>44197</v>
      </c>
      <c r="F236" s="32">
        <v>45291</v>
      </c>
      <c r="G236" s="32" t="s">
        <v>1617</v>
      </c>
      <c r="AT236" t="s">
        <v>1492</v>
      </c>
      <c r="AU236" t="s">
        <v>1218</v>
      </c>
      <c r="AV236" t="str">
        <f t="shared" si="10"/>
        <v>Multicountry TB WC Africa NTP/SRL</v>
      </c>
      <c r="AX236" t="s">
        <v>1618</v>
      </c>
      <c r="AY236" t="s">
        <v>1049</v>
      </c>
      <c r="BC236" t="s">
        <v>1103</v>
      </c>
      <c r="BD236" t="s">
        <v>744</v>
      </c>
      <c r="BG236"/>
    </row>
    <row r="237" spans="3:59" x14ac:dyDescent="0.25">
      <c r="C237" t="s">
        <v>1619</v>
      </c>
      <c r="D237" t="s">
        <v>1234</v>
      </c>
      <c r="E237" s="32">
        <v>44197</v>
      </c>
      <c r="F237" s="32">
        <v>45291</v>
      </c>
      <c r="G237" s="32" t="s">
        <v>1620</v>
      </c>
      <c r="AT237" t="s">
        <v>1492</v>
      </c>
      <c r="AU237" t="s">
        <v>1225</v>
      </c>
      <c r="AV237" t="str">
        <f t="shared" si="10"/>
        <v>Multicountry TB WC Africa NTP/SRL</v>
      </c>
      <c r="AX237" t="s">
        <v>1621</v>
      </c>
      <c r="AY237" t="s">
        <v>1378</v>
      </c>
      <c r="BC237" t="s">
        <v>1103</v>
      </c>
      <c r="BD237" t="s">
        <v>961</v>
      </c>
      <c r="BG237"/>
    </row>
    <row r="238" spans="3:59" x14ac:dyDescent="0.25">
      <c r="C238" t="s">
        <v>1622</v>
      </c>
      <c r="D238" t="s">
        <v>1234</v>
      </c>
      <c r="E238" s="32">
        <v>44197</v>
      </c>
      <c r="F238" s="32">
        <v>45291</v>
      </c>
      <c r="G238" s="32" t="s">
        <v>1623</v>
      </c>
      <c r="AT238" t="s">
        <v>1492</v>
      </c>
      <c r="AU238" t="s">
        <v>1273</v>
      </c>
      <c r="AV238" t="str">
        <f t="shared" si="10"/>
        <v>Multicountry TB WC Africa NTP/SRL</v>
      </c>
      <c r="AX238" t="s">
        <v>1087</v>
      </c>
      <c r="AY238" t="s">
        <v>1624</v>
      </c>
      <c r="BC238" t="s">
        <v>1103</v>
      </c>
      <c r="BD238" t="s">
        <v>1000</v>
      </c>
      <c r="BG238"/>
    </row>
    <row r="239" spans="3:59" x14ac:dyDescent="0.25">
      <c r="C239" t="s">
        <v>1625</v>
      </c>
      <c r="D239" t="s">
        <v>1238</v>
      </c>
      <c r="E239" s="32">
        <v>44652</v>
      </c>
      <c r="F239" s="32">
        <v>45747</v>
      </c>
      <c r="G239" s="32" t="s">
        <v>1626</v>
      </c>
      <c r="AT239" t="s">
        <v>1328</v>
      </c>
      <c r="AU239" t="s">
        <v>971</v>
      </c>
      <c r="AV239" t="str">
        <f t="shared" si="10"/>
        <v>Kosovo</v>
      </c>
      <c r="AX239" t="s">
        <v>1095</v>
      </c>
      <c r="AY239" t="s">
        <v>1627</v>
      </c>
      <c r="BC239" t="s">
        <v>1103</v>
      </c>
      <c r="BD239" t="s">
        <v>1266</v>
      </c>
      <c r="BG239"/>
    </row>
    <row r="240" spans="3:59" x14ac:dyDescent="0.25">
      <c r="C240" t="s">
        <v>1628</v>
      </c>
      <c r="D240" t="s">
        <v>1238</v>
      </c>
      <c r="E240" s="32">
        <v>44652</v>
      </c>
      <c r="F240" s="32">
        <v>45747</v>
      </c>
      <c r="G240" s="32" t="s">
        <v>1629</v>
      </c>
      <c r="AT240" t="s">
        <v>1630</v>
      </c>
      <c r="AU240" t="s">
        <v>1288</v>
      </c>
      <c r="AV240" t="str">
        <f t="shared" si="10"/>
        <v>Zanzibar</v>
      </c>
      <c r="AX240" t="s">
        <v>1631</v>
      </c>
      <c r="AY240" t="s">
        <v>1632</v>
      </c>
      <c r="BC240" t="s">
        <v>1150</v>
      </c>
      <c r="BD240" t="s">
        <v>744</v>
      </c>
      <c r="BG240"/>
    </row>
    <row r="241" spans="3:59" x14ac:dyDescent="0.25">
      <c r="C241" t="s">
        <v>1633</v>
      </c>
      <c r="D241" t="s">
        <v>1238</v>
      </c>
      <c r="E241" s="32">
        <v>44652</v>
      </c>
      <c r="F241" s="32">
        <v>45747</v>
      </c>
      <c r="G241" s="32" t="s">
        <v>1634</v>
      </c>
      <c r="AT241" t="s">
        <v>1635</v>
      </c>
      <c r="AU241" t="s">
        <v>1288</v>
      </c>
      <c r="AV241" t="str">
        <f t="shared" si="10"/>
        <v>Zanzibar</v>
      </c>
      <c r="AX241" t="s">
        <v>1636</v>
      </c>
      <c r="AY241" t="s">
        <v>1637</v>
      </c>
      <c r="BC241" t="s">
        <v>1150</v>
      </c>
      <c r="BD241" t="s">
        <v>961</v>
      </c>
      <c r="BG241"/>
    </row>
    <row r="242" spans="3:59" x14ac:dyDescent="0.25">
      <c r="C242" t="s">
        <v>1638</v>
      </c>
      <c r="D242" t="s">
        <v>1238</v>
      </c>
      <c r="E242" s="32">
        <v>44652</v>
      </c>
      <c r="F242" s="32">
        <v>45747</v>
      </c>
      <c r="G242" s="32" t="s">
        <v>1639</v>
      </c>
      <c r="AT242" t="s">
        <v>1472</v>
      </c>
      <c r="AU242" t="s">
        <v>509</v>
      </c>
      <c r="AV242" t="str">
        <f t="shared" si="10"/>
        <v>Multicountry Southern Africa E8</v>
      </c>
      <c r="AX242" t="s">
        <v>1636</v>
      </c>
      <c r="AY242" t="s">
        <v>690</v>
      </c>
      <c r="BC242" t="s">
        <v>1150</v>
      </c>
      <c r="BD242" t="s">
        <v>1000</v>
      </c>
      <c r="BG242"/>
    </row>
    <row r="243" spans="3:59" x14ac:dyDescent="0.25">
      <c r="C243" t="s">
        <v>1640</v>
      </c>
      <c r="D243" t="s">
        <v>1243</v>
      </c>
      <c r="E243" s="32">
        <v>44470</v>
      </c>
      <c r="F243" s="32">
        <v>45291</v>
      </c>
      <c r="G243" s="32" t="s">
        <v>1641</v>
      </c>
      <c r="AT243" t="s">
        <v>1472</v>
      </c>
      <c r="AU243" t="s">
        <v>691</v>
      </c>
      <c r="AV243" t="str">
        <f t="shared" si="10"/>
        <v>Multicountry Southern Africa E8</v>
      </c>
      <c r="AX243" t="s">
        <v>1642</v>
      </c>
      <c r="AY243" t="s">
        <v>848</v>
      </c>
      <c r="BC243" t="s">
        <v>1150</v>
      </c>
      <c r="BD243" t="s">
        <v>1266</v>
      </c>
      <c r="BG243"/>
    </row>
    <row r="244" spans="3:59" x14ac:dyDescent="0.25">
      <c r="C244" t="s">
        <v>1643</v>
      </c>
      <c r="D244" t="s">
        <v>1243</v>
      </c>
      <c r="E244" s="32">
        <v>44197</v>
      </c>
      <c r="F244" s="32">
        <v>45291</v>
      </c>
      <c r="G244" s="32" t="s">
        <v>1644</v>
      </c>
      <c r="AT244" t="s">
        <v>1472</v>
      </c>
      <c r="AU244" t="s">
        <v>861</v>
      </c>
      <c r="AV244" t="str">
        <f t="shared" si="10"/>
        <v>Multicountry Southern Africa E8</v>
      </c>
      <c r="AX244" t="s">
        <v>1103</v>
      </c>
      <c r="AY244" t="s">
        <v>967</v>
      </c>
      <c r="BC244" t="s">
        <v>1150</v>
      </c>
      <c r="BD244" t="s">
        <v>1299</v>
      </c>
      <c r="BG244"/>
    </row>
    <row r="245" spans="3:59" x14ac:dyDescent="0.25">
      <c r="C245" t="s">
        <v>1324</v>
      </c>
      <c r="D245" t="s">
        <v>972</v>
      </c>
      <c r="E245" s="32">
        <v>44562</v>
      </c>
      <c r="F245" s="32">
        <v>45657</v>
      </c>
      <c r="G245" s="32" t="s">
        <v>1645</v>
      </c>
      <c r="AT245" t="s">
        <v>1472</v>
      </c>
      <c r="AU245" t="s">
        <v>1023</v>
      </c>
      <c r="AV245" t="str">
        <f t="shared" si="10"/>
        <v>Multicountry Southern Africa E8</v>
      </c>
      <c r="AX245" t="s">
        <v>1646</v>
      </c>
      <c r="AY245" t="s">
        <v>1647</v>
      </c>
      <c r="BC245" t="s">
        <v>1136</v>
      </c>
      <c r="BD245" t="s">
        <v>1450</v>
      </c>
      <c r="BG245"/>
    </row>
    <row r="246" spans="3:59" x14ac:dyDescent="0.25">
      <c r="C246" t="s">
        <v>1330</v>
      </c>
      <c r="D246" t="s">
        <v>972</v>
      </c>
      <c r="E246" s="32">
        <v>44562</v>
      </c>
      <c r="F246" s="32">
        <v>45657</v>
      </c>
      <c r="G246" s="32" t="s">
        <v>1648</v>
      </c>
      <c r="AT246" t="s">
        <v>1472</v>
      </c>
      <c r="AU246" t="s">
        <v>1050</v>
      </c>
      <c r="AV246" t="str">
        <f t="shared" si="10"/>
        <v>Multicountry Southern Africa E8</v>
      </c>
      <c r="AX246" t="s">
        <v>1110</v>
      </c>
      <c r="AY246" t="s">
        <v>1649</v>
      </c>
      <c r="BC246" t="s">
        <v>1136</v>
      </c>
      <c r="BD246" t="s">
        <v>1184</v>
      </c>
      <c r="BG246"/>
    </row>
    <row r="247" spans="3:59" x14ac:dyDescent="0.25">
      <c r="C247" t="s">
        <v>1326</v>
      </c>
      <c r="D247" t="s">
        <v>972</v>
      </c>
      <c r="E247" s="32">
        <v>44378</v>
      </c>
      <c r="F247" s="32">
        <v>45473</v>
      </c>
      <c r="G247" s="32" t="s">
        <v>1650</v>
      </c>
      <c r="AT247" t="s">
        <v>1472</v>
      </c>
      <c r="AU247" t="s">
        <v>1238</v>
      </c>
      <c r="AV247" t="str">
        <f t="shared" si="10"/>
        <v>Multicountry Southern Africa E8</v>
      </c>
      <c r="AX247" t="s">
        <v>1651</v>
      </c>
      <c r="AY247" t="s">
        <v>1652</v>
      </c>
      <c r="BC247" t="s">
        <v>1136</v>
      </c>
      <c r="BD247" t="s">
        <v>1188</v>
      </c>
      <c r="BG247"/>
    </row>
    <row r="248" spans="3:59" x14ac:dyDescent="0.25">
      <c r="C248" t="s">
        <v>1653</v>
      </c>
      <c r="D248" t="s">
        <v>1251</v>
      </c>
      <c r="E248" s="32">
        <v>44378</v>
      </c>
      <c r="F248" s="32">
        <v>45291</v>
      </c>
      <c r="G248" s="32" t="s">
        <v>1654</v>
      </c>
      <c r="AT248" t="s">
        <v>1472</v>
      </c>
      <c r="AU248" t="s">
        <v>1303</v>
      </c>
      <c r="AV248" t="str">
        <f t="shared" si="10"/>
        <v>Multicountry Southern Africa E8</v>
      </c>
      <c r="AX248" t="s">
        <v>1655</v>
      </c>
      <c r="AY248" t="s">
        <v>1656</v>
      </c>
      <c r="BC248" t="s">
        <v>1136</v>
      </c>
      <c r="BD248" t="s">
        <v>1657</v>
      </c>
      <c r="BG248"/>
    </row>
    <row r="249" spans="3:59" x14ac:dyDescent="0.25">
      <c r="C249" t="s">
        <v>1658</v>
      </c>
      <c r="D249" t="s">
        <v>1251</v>
      </c>
      <c r="E249" s="32">
        <v>44197</v>
      </c>
      <c r="F249" s="32">
        <v>45291</v>
      </c>
      <c r="G249" s="32" t="s">
        <v>1659</v>
      </c>
      <c r="AT249" t="s">
        <v>1472</v>
      </c>
      <c r="AU249" t="s">
        <v>1308</v>
      </c>
      <c r="AV249" t="str">
        <f t="shared" si="10"/>
        <v>Multicountry Southern Africa E8</v>
      </c>
      <c r="AX249" t="s">
        <v>1660</v>
      </c>
      <c r="AY249" t="s">
        <v>1661</v>
      </c>
      <c r="BC249" t="s">
        <v>1136</v>
      </c>
      <c r="BD249" t="s">
        <v>1662</v>
      </c>
      <c r="BG249"/>
    </row>
    <row r="250" spans="3:59" x14ac:dyDescent="0.25">
      <c r="C250" t="s">
        <v>1663</v>
      </c>
      <c r="D250" t="s">
        <v>1251</v>
      </c>
      <c r="E250" s="32">
        <v>44197</v>
      </c>
      <c r="F250" s="32">
        <v>45291</v>
      </c>
      <c r="G250" s="32" t="s">
        <v>1664</v>
      </c>
      <c r="AT250" t="s">
        <v>1476</v>
      </c>
      <c r="AU250" t="s">
        <v>861</v>
      </c>
      <c r="AV250" t="str">
        <f t="shared" si="10"/>
        <v>Multicountry Southern Africa MOSASWA</v>
      </c>
      <c r="AX250" t="s">
        <v>1665</v>
      </c>
      <c r="AY250" t="s">
        <v>1666</v>
      </c>
      <c r="BC250" t="s">
        <v>1136</v>
      </c>
      <c r="BD250" t="s">
        <v>1667</v>
      </c>
      <c r="BG250"/>
    </row>
    <row r="251" spans="3:59" x14ac:dyDescent="0.25">
      <c r="C251" t="s">
        <v>1668</v>
      </c>
      <c r="D251" t="s">
        <v>1255</v>
      </c>
      <c r="E251" s="32">
        <v>44562</v>
      </c>
      <c r="F251" s="32">
        <v>45657</v>
      </c>
      <c r="G251" s="32" t="s">
        <v>1669</v>
      </c>
      <c r="AT251" t="s">
        <v>1476</v>
      </c>
      <c r="AU251" t="s">
        <v>1023</v>
      </c>
      <c r="AV251" t="str">
        <f t="shared" si="10"/>
        <v>Multicountry Southern Africa MOSASWA</v>
      </c>
      <c r="AX251" t="s">
        <v>1670</v>
      </c>
      <c r="AY251" t="s">
        <v>1671</v>
      </c>
      <c r="BC251" t="s">
        <v>1162</v>
      </c>
      <c r="BD251" t="s">
        <v>1672</v>
      </c>
      <c r="BG251"/>
    </row>
    <row r="252" spans="3:59" x14ac:dyDescent="0.25">
      <c r="C252" t="s">
        <v>1673</v>
      </c>
      <c r="D252" t="s">
        <v>1255</v>
      </c>
      <c r="E252" s="32">
        <v>44287</v>
      </c>
      <c r="F252" s="32">
        <v>45382</v>
      </c>
      <c r="G252" s="32" t="s">
        <v>1674</v>
      </c>
      <c r="AT252" t="s">
        <v>1476</v>
      </c>
      <c r="AU252" t="s">
        <v>1238</v>
      </c>
      <c r="AV252" t="str">
        <f t="shared" si="10"/>
        <v>Multicountry Southern Africa MOSASWA</v>
      </c>
      <c r="AX252" t="s">
        <v>1675</v>
      </c>
      <c r="AY252" t="s">
        <v>1568</v>
      </c>
      <c r="BC252" t="s">
        <v>1162</v>
      </c>
      <c r="BD252" t="s">
        <v>1676</v>
      </c>
      <c r="BG252"/>
    </row>
    <row r="253" spans="3:59" x14ac:dyDescent="0.25">
      <c r="C253" t="s">
        <v>1677</v>
      </c>
      <c r="D253" t="s">
        <v>1258</v>
      </c>
      <c r="E253" s="32">
        <v>44197</v>
      </c>
      <c r="F253" s="32">
        <v>45291</v>
      </c>
      <c r="G253" s="32" t="s">
        <v>1678</v>
      </c>
      <c r="AT253" t="s">
        <v>1425</v>
      </c>
      <c r="AU253" t="s">
        <v>509</v>
      </c>
      <c r="AV253" t="str">
        <f t="shared" si="10"/>
        <v>Multicountry Africa ECSA-HC</v>
      </c>
      <c r="AX253" t="s">
        <v>1118</v>
      </c>
      <c r="AY253" t="s">
        <v>1671</v>
      </c>
      <c r="BC253" t="s">
        <v>1162</v>
      </c>
      <c r="BD253" t="s">
        <v>1679</v>
      </c>
      <c r="BG253"/>
    </row>
    <row r="254" spans="3:59" x14ac:dyDescent="0.25">
      <c r="C254" t="s">
        <v>1680</v>
      </c>
      <c r="D254" t="s">
        <v>1262</v>
      </c>
      <c r="E254" s="32">
        <v>44197</v>
      </c>
      <c r="F254" s="32">
        <v>45291</v>
      </c>
      <c r="G254" s="32" t="s">
        <v>1681</v>
      </c>
      <c r="AT254" t="s">
        <v>1425</v>
      </c>
      <c r="AU254" t="s">
        <v>691</v>
      </c>
      <c r="AV254" t="str">
        <f t="shared" si="10"/>
        <v>Multicountry Africa ECSA-HC</v>
      </c>
      <c r="AX254" t="s">
        <v>1123</v>
      </c>
      <c r="AY254" t="s">
        <v>848</v>
      </c>
      <c r="BC254" t="s">
        <v>1162</v>
      </c>
      <c r="BD254" t="s">
        <v>1682</v>
      </c>
      <c r="BG254"/>
    </row>
    <row r="255" spans="3:59" x14ac:dyDescent="0.25">
      <c r="C255" t="s">
        <v>1683</v>
      </c>
      <c r="D255" t="s">
        <v>1262</v>
      </c>
      <c r="E255" s="32">
        <v>44197</v>
      </c>
      <c r="F255" s="32">
        <v>45291</v>
      </c>
      <c r="G255" s="32" t="s">
        <v>1684</v>
      </c>
      <c r="AT255" t="s">
        <v>1425</v>
      </c>
      <c r="AU255" t="s">
        <v>593</v>
      </c>
      <c r="AV255" t="str">
        <f t="shared" si="10"/>
        <v>Multicountry Africa ECSA-HC</v>
      </c>
      <c r="AX255" t="s">
        <v>1128</v>
      </c>
      <c r="AY255" t="s">
        <v>1685</v>
      </c>
      <c r="BC255" t="s">
        <v>1162</v>
      </c>
      <c r="BD255" t="s">
        <v>1686</v>
      </c>
      <c r="BG255"/>
    </row>
    <row r="256" spans="3:59" x14ac:dyDescent="0.25">
      <c r="C256" t="s">
        <v>1687</v>
      </c>
      <c r="D256" t="s">
        <v>1262</v>
      </c>
      <c r="E256" s="32">
        <v>44197</v>
      </c>
      <c r="F256" s="32">
        <v>45291</v>
      </c>
      <c r="G256" s="32" t="s">
        <v>1688</v>
      </c>
      <c r="AT256" t="s">
        <v>1425</v>
      </c>
      <c r="AU256" t="s">
        <v>844</v>
      </c>
      <c r="AV256" t="str">
        <f t="shared" si="10"/>
        <v>Multicountry Africa ECSA-HC</v>
      </c>
      <c r="AX256" t="s">
        <v>1689</v>
      </c>
      <c r="AY256" t="s">
        <v>1690</v>
      </c>
      <c r="BC256" t="s">
        <v>1162</v>
      </c>
      <c r="BD256" t="s">
        <v>1691</v>
      </c>
      <c r="BG256"/>
    </row>
    <row r="257" spans="3:59" x14ac:dyDescent="0.25">
      <c r="C257" t="s">
        <v>1692</v>
      </c>
      <c r="D257" t="s">
        <v>1262</v>
      </c>
      <c r="E257" s="32">
        <v>44197</v>
      </c>
      <c r="F257" s="32">
        <v>45291</v>
      </c>
      <c r="G257" s="32" t="s">
        <v>1693</v>
      </c>
      <c r="AT257" t="s">
        <v>1425</v>
      </c>
      <c r="AU257" t="s">
        <v>861</v>
      </c>
      <c r="AV257" t="str">
        <f t="shared" si="10"/>
        <v>Multicountry Africa ECSA-HC</v>
      </c>
      <c r="AX257" t="s">
        <v>1694</v>
      </c>
      <c r="AY257" t="s">
        <v>1049</v>
      </c>
      <c r="BC257" t="s">
        <v>1162</v>
      </c>
      <c r="BD257" t="s">
        <v>1695</v>
      </c>
      <c r="BG257"/>
    </row>
    <row r="258" spans="3:59" x14ac:dyDescent="0.25">
      <c r="C258" t="s">
        <v>1696</v>
      </c>
      <c r="D258" t="s">
        <v>1266</v>
      </c>
      <c r="E258" s="32">
        <v>44197</v>
      </c>
      <c r="F258" s="32">
        <v>45291</v>
      </c>
      <c r="G258" s="32" t="s">
        <v>1697</v>
      </c>
      <c r="AT258" t="s">
        <v>1425</v>
      </c>
      <c r="AU258" t="s">
        <v>846</v>
      </c>
      <c r="AV258" t="str">
        <f t="shared" si="10"/>
        <v>Multicountry Africa ECSA-HC</v>
      </c>
      <c r="AX258" t="s">
        <v>1132</v>
      </c>
      <c r="AY258" t="s">
        <v>1698</v>
      </c>
      <c r="BC258" t="s">
        <v>1162</v>
      </c>
      <c r="BD258" t="s">
        <v>1699</v>
      </c>
      <c r="BG258"/>
    </row>
    <row r="259" spans="3:59" x14ac:dyDescent="0.25">
      <c r="C259" t="s">
        <v>1700</v>
      </c>
      <c r="D259" t="s">
        <v>1266</v>
      </c>
      <c r="E259" s="32">
        <v>44197</v>
      </c>
      <c r="F259" s="32">
        <v>45291</v>
      </c>
      <c r="G259" s="32" t="s">
        <v>1701</v>
      </c>
      <c r="AT259" t="s">
        <v>1425</v>
      </c>
      <c r="AU259" t="s">
        <v>944</v>
      </c>
      <c r="AV259" t="str">
        <f t="shared" ref="AV259:AV322" si="11">INDEX(D:D,MATCH(AT259,C:C,0))</f>
        <v>Multicountry Africa ECSA-HC</v>
      </c>
      <c r="AX259" t="s">
        <v>1136</v>
      </c>
      <c r="AY259" t="s">
        <v>1049</v>
      </c>
      <c r="BC259" t="s">
        <v>1162</v>
      </c>
      <c r="BD259" t="s">
        <v>1702</v>
      </c>
      <c r="BG259"/>
    </row>
    <row r="260" spans="3:59" x14ac:dyDescent="0.25">
      <c r="C260" t="s">
        <v>1703</v>
      </c>
      <c r="D260" t="s">
        <v>1269</v>
      </c>
      <c r="E260" s="32">
        <v>44197</v>
      </c>
      <c r="F260" s="32">
        <v>45291</v>
      </c>
      <c r="G260" s="32" t="s">
        <v>1704</v>
      </c>
      <c r="AT260" t="s">
        <v>1425</v>
      </c>
      <c r="AU260" t="s">
        <v>978</v>
      </c>
      <c r="AV260" t="str">
        <f t="shared" si="11"/>
        <v>Multicountry Africa ECSA-HC</v>
      </c>
      <c r="AX260" t="s">
        <v>1705</v>
      </c>
      <c r="AY260" t="s">
        <v>510</v>
      </c>
      <c r="BC260" t="s">
        <v>1162</v>
      </c>
      <c r="BD260" t="s">
        <v>1706</v>
      </c>
      <c r="BG260"/>
    </row>
    <row r="261" spans="3:59" x14ac:dyDescent="0.25">
      <c r="C261" t="s">
        <v>1707</v>
      </c>
      <c r="D261" t="s">
        <v>1269</v>
      </c>
      <c r="E261" s="32">
        <v>44197</v>
      </c>
      <c r="F261" s="32">
        <v>45291</v>
      </c>
      <c r="G261" s="32" t="s">
        <v>1708</v>
      </c>
      <c r="AT261" t="s">
        <v>1425</v>
      </c>
      <c r="AU261" t="s">
        <v>968</v>
      </c>
      <c r="AV261" t="str">
        <f t="shared" si="11"/>
        <v>Multicountry Africa ECSA-HC</v>
      </c>
      <c r="AX261" t="s">
        <v>1705</v>
      </c>
      <c r="AY261" t="s">
        <v>690</v>
      </c>
      <c r="BC261" t="s">
        <v>1162</v>
      </c>
      <c r="BD261" t="s">
        <v>1709</v>
      </c>
      <c r="BG261"/>
    </row>
    <row r="262" spans="3:59" x14ac:dyDescent="0.25">
      <c r="C262" t="s">
        <v>1710</v>
      </c>
      <c r="D262" t="s">
        <v>1269</v>
      </c>
      <c r="E262" s="32">
        <v>44197</v>
      </c>
      <c r="F262" s="32">
        <v>45291</v>
      </c>
      <c r="G262" s="32" t="s">
        <v>1711</v>
      </c>
      <c r="AT262" t="s">
        <v>1425</v>
      </c>
      <c r="AU262" t="s">
        <v>999</v>
      </c>
      <c r="AV262" t="str">
        <f t="shared" si="11"/>
        <v>Multicountry Africa ECSA-HC</v>
      </c>
      <c r="AX262" t="s">
        <v>1712</v>
      </c>
      <c r="AY262" t="s">
        <v>1685</v>
      </c>
      <c r="BC262" t="s">
        <v>1204</v>
      </c>
      <c r="BD262" t="s">
        <v>1204</v>
      </c>
      <c r="BG262"/>
    </row>
    <row r="263" spans="3:59" x14ac:dyDescent="0.25">
      <c r="C263" t="s">
        <v>1713</v>
      </c>
      <c r="D263" t="s">
        <v>1273</v>
      </c>
      <c r="E263" s="32">
        <v>44197</v>
      </c>
      <c r="F263" s="32">
        <v>45291</v>
      </c>
      <c r="G263" s="32" t="s">
        <v>1714</v>
      </c>
      <c r="AT263" t="s">
        <v>1425</v>
      </c>
      <c r="AU263" t="s">
        <v>1029</v>
      </c>
      <c r="AV263" t="str">
        <f t="shared" si="11"/>
        <v>Multicountry Africa ECSA-HC</v>
      </c>
      <c r="AX263" t="s">
        <v>1715</v>
      </c>
      <c r="AY263" t="s">
        <v>510</v>
      </c>
      <c r="BC263" t="s">
        <v>1167</v>
      </c>
      <c r="BD263" t="s">
        <v>1167</v>
      </c>
      <c r="BG263"/>
    </row>
    <row r="264" spans="3:59" x14ac:dyDescent="0.25">
      <c r="C264" t="s">
        <v>1716</v>
      </c>
      <c r="D264" t="s">
        <v>1273</v>
      </c>
      <c r="E264" s="32">
        <v>44197</v>
      </c>
      <c r="F264" s="32">
        <v>45291</v>
      </c>
      <c r="G264" s="32" t="s">
        <v>1717</v>
      </c>
      <c r="AT264" t="s">
        <v>1425</v>
      </c>
      <c r="AU264" t="s">
        <v>1023</v>
      </c>
      <c r="AV264" t="str">
        <f t="shared" si="11"/>
        <v>Multicountry Africa ECSA-HC</v>
      </c>
      <c r="AX264" t="s">
        <v>1140</v>
      </c>
      <c r="AY264" t="s">
        <v>1718</v>
      </c>
      <c r="BC264" t="s">
        <v>1210</v>
      </c>
      <c r="BD264" t="s">
        <v>1210</v>
      </c>
      <c r="BG264"/>
    </row>
    <row r="265" spans="3:59" x14ac:dyDescent="0.25">
      <c r="C265" t="s">
        <v>1719</v>
      </c>
      <c r="D265" t="s">
        <v>1273</v>
      </c>
      <c r="E265" s="32">
        <v>44197</v>
      </c>
      <c r="F265" s="32">
        <v>45291</v>
      </c>
      <c r="G265" s="32" t="s">
        <v>1720</v>
      </c>
      <c r="AT265" t="s">
        <v>1425</v>
      </c>
      <c r="AU265" t="s">
        <v>1050</v>
      </c>
      <c r="AV265" t="str">
        <f t="shared" si="11"/>
        <v>Multicountry Africa ECSA-HC</v>
      </c>
      <c r="AX265" t="s">
        <v>1721</v>
      </c>
      <c r="AY265" t="s">
        <v>848</v>
      </c>
      <c r="BC265" t="s">
        <v>1251</v>
      </c>
      <c r="BD265" t="s">
        <v>1251</v>
      </c>
      <c r="BG265"/>
    </row>
    <row r="266" spans="3:59" x14ac:dyDescent="0.25">
      <c r="C266" t="s">
        <v>1722</v>
      </c>
      <c r="D266" t="s">
        <v>1194</v>
      </c>
      <c r="E266" s="32">
        <v>44562</v>
      </c>
      <c r="F266" s="32">
        <v>45657</v>
      </c>
      <c r="G266" s="32" t="s">
        <v>1723</v>
      </c>
      <c r="AT266" t="s">
        <v>1425</v>
      </c>
      <c r="AU266" t="s">
        <v>1210</v>
      </c>
      <c r="AV266" t="str">
        <f t="shared" si="11"/>
        <v>Multicountry Africa ECSA-HC</v>
      </c>
      <c r="AX266" t="s">
        <v>1144</v>
      </c>
      <c r="AY266" t="s">
        <v>1724</v>
      </c>
      <c r="BC266" t="s">
        <v>1218</v>
      </c>
      <c r="BD266" t="s">
        <v>1218</v>
      </c>
      <c r="BG266"/>
    </row>
    <row r="267" spans="3:59" x14ac:dyDescent="0.25">
      <c r="C267" t="s">
        <v>1725</v>
      </c>
      <c r="D267" t="s">
        <v>1280</v>
      </c>
      <c r="E267" s="32">
        <v>44378</v>
      </c>
      <c r="F267" s="32">
        <v>45657</v>
      </c>
      <c r="G267" s="32" t="s">
        <v>1726</v>
      </c>
      <c r="AT267" t="s">
        <v>1425</v>
      </c>
      <c r="AU267" t="s">
        <v>1362</v>
      </c>
      <c r="AV267" t="str">
        <f t="shared" si="11"/>
        <v>Multicountry Africa ECSA-HC</v>
      </c>
      <c r="AX267" t="s">
        <v>1727</v>
      </c>
      <c r="AY267" t="s">
        <v>1728</v>
      </c>
      <c r="BC267" t="s">
        <v>1229</v>
      </c>
      <c r="BD267" t="s">
        <v>1229</v>
      </c>
      <c r="BG267"/>
    </row>
    <row r="268" spans="3:59" x14ac:dyDescent="0.25">
      <c r="C268" t="s">
        <v>1729</v>
      </c>
      <c r="D268" t="s">
        <v>1284</v>
      </c>
      <c r="E268" s="32">
        <v>44197</v>
      </c>
      <c r="F268" s="32">
        <v>45291</v>
      </c>
      <c r="G268" s="32" t="s">
        <v>1730</v>
      </c>
      <c r="AT268" t="s">
        <v>1425</v>
      </c>
      <c r="AU268" t="s">
        <v>1234</v>
      </c>
      <c r="AV268" t="str">
        <f t="shared" si="11"/>
        <v>Multicountry Africa ECSA-HC</v>
      </c>
      <c r="AX268" t="s">
        <v>1147</v>
      </c>
      <c r="AY268" t="s">
        <v>1595</v>
      </c>
      <c r="BC268" t="s">
        <v>1225</v>
      </c>
      <c r="BD268" t="s">
        <v>1225</v>
      </c>
      <c r="BG268"/>
    </row>
    <row r="269" spans="3:59" x14ac:dyDescent="0.25">
      <c r="C269" t="s">
        <v>1731</v>
      </c>
      <c r="D269" t="s">
        <v>1284</v>
      </c>
      <c r="E269" s="32">
        <v>44197</v>
      </c>
      <c r="F269" s="32">
        <v>45291</v>
      </c>
      <c r="G269" s="32" t="s">
        <v>1732</v>
      </c>
      <c r="AT269" t="s">
        <v>1425</v>
      </c>
      <c r="AU269" t="s">
        <v>1243</v>
      </c>
      <c r="AV269" t="str">
        <f t="shared" si="11"/>
        <v>Multicountry Africa ECSA-HC</v>
      </c>
      <c r="AX269" t="s">
        <v>1733</v>
      </c>
      <c r="AY269" t="s">
        <v>1734</v>
      </c>
      <c r="BC269" t="s">
        <v>849</v>
      </c>
      <c r="BD269" t="s">
        <v>849</v>
      </c>
      <c r="BG269"/>
    </row>
    <row r="270" spans="3:59" x14ac:dyDescent="0.25">
      <c r="C270" t="s">
        <v>1735</v>
      </c>
      <c r="D270" t="s">
        <v>1284</v>
      </c>
      <c r="E270" s="32">
        <v>44197</v>
      </c>
      <c r="F270" s="32">
        <v>45291</v>
      </c>
      <c r="G270" s="32" t="s">
        <v>1736</v>
      </c>
      <c r="AT270" t="s">
        <v>1425</v>
      </c>
      <c r="AU270" t="s">
        <v>1262</v>
      </c>
      <c r="AV270" t="str">
        <f t="shared" si="11"/>
        <v>Multicountry Africa ECSA-HC</v>
      </c>
      <c r="AX270" t="s">
        <v>1150</v>
      </c>
      <c r="AY270" t="s">
        <v>967</v>
      </c>
      <c r="BC270" t="s">
        <v>1234</v>
      </c>
      <c r="BD270" t="s">
        <v>1234</v>
      </c>
      <c r="BG270"/>
    </row>
    <row r="271" spans="3:59" x14ac:dyDescent="0.25">
      <c r="C271" t="s">
        <v>1737</v>
      </c>
      <c r="D271" t="s">
        <v>1284</v>
      </c>
      <c r="E271" s="32">
        <v>44197</v>
      </c>
      <c r="F271" s="32">
        <v>45291</v>
      </c>
      <c r="G271" s="32" t="s">
        <v>1738</v>
      </c>
      <c r="AT271" t="s">
        <v>1425</v>
      </c>
      <c r="AU271" t="s">
        <v>1284</v>
      </c>
      <c r="AV271" t="str">
        <f t="shared" si="11"/>
        <v>Multicountry Africa ECSA-HC</v>
      </c>
      <c r="AX271" t="s">
        <v>1150</v>
      </c>
      <c r="AY271" t="s">
        <v>1049</v>
      </c>
      <c r="BC271" t="s">
        <v>1171</v>
      </c>
      <c r="BD271" t="s">
        <v>1171</v>
      </c>
      <c r="BG271"/>
    </row>
    <row r="272" spans="3:59" x14ac:dyDescent="0.25">
      <c r="C272" t="s">
        <v>1739</v>
      </c>
      <c r="D272" t="s">
        <v>1284</v>
      </c>
      <c r="E272" s="32">
        <v>44197</v>
      </c>
      <c r="F272" s="32">
        <v>45291</v>
      </c>
      <c r="G272" s="32" t="s">
        <v>1740</v>
      </c>
      <c r="AT272" t="s">
        <v>1425</v>
      </c>
      <c r="AU272" t="s">
        <v>1303</v>
      </c>
      <c r="AV272" t="str">
        <f t="shared" si="11"/>
        <v>Multicountry Africa ECSA-HC</v>
      </c>
      <c r="AX272" t="s">
        <v>1154</v>
      </c>
      <c r="AY272" t="s">
        <v>510</v>
      </c>
      <c r="BC272" t="s">
        <v>1243</v>
      </c>
      <c r="BD272" t="s">
        <v>1243</v>
      </c>
      <c r="BG272"/>
    </row>
    <row r="273" spans="3:59" x14ac:dyDescent="0.25">
      <c r="C273" t="s">
        <v>1741</v>
      </c>
      <c r="D273" t="s">
        <v>1175</v>
      </c>
      <c r="E273" s="32">
        <v>44197</v>
      </c>
      <c r="F273" s="32">
        <v>45291</v>
      </c>
      <c r="G273" s="32" t="s">
        <v>1742</v>
      </c>
      <c r="AT273" t="s">
        <v>1425</v>
      </c>
      <c r="AU273" t="s">
        <v>1308</v>
      </c>
      <c r="AV273" t="str">
        <f t="shared" si="11"/>
        <v>Multicountry Africa ECSA-HC</v>
      </c>
      <c r="AX273" t="s">
        <v>1743</v>
      </c>
      <c r="AY273" t="s">
        <v>1744</v>
      </c>
      <c r="BC273" t="s">
        <v>1214</v>
      </c>
      <c r="BD273" t="s">
        <v>1214</v>
      </c>
      <c r="BG273"/>
    </row>
    <row r="274" spans="3:59" x14ac:dyDescent="0.25">
      <c r="C274" t="s">
        <v>1745</v>
      </c>
      <c r="D274" t="s">
        <v>1175</v>
      </c>
      <c r="E274" s="32">
        <v>44197</v>
      </c>
      <c r="F274" s="32">
        <v>45291</v>
      </c>
      <c r="G274" s="32" t="s">
        <v>1746</v>
      </c>
      <c r="AT274" t="s">
        <v>1447</v>
      </c>
      <c r="AU274" t="s">
        <v>826</v>
      </c>
      <c r="AV274" t="str">
        <f t="shared" si="11"/>
        <v>Multicountry Eastern Africa IGAD</v>
      </c>
      <c r="AX274" t="s">
        <v>1158</v>
      </c>
      <c r="AY274" t="s">
        <v>825</v>
      </c>
      <c r="BC274" t="s">
        <v>1255</v>
      </c>
      <c r="BD274" t="s">
        <v>1255</v>
      </c>
      <c r="BG274"/>
    </row>
    <row r="275" spans="3:59" x14ac:dyDescent="0.25">
      <c r="C275" t="s">
        <v>1747</v>
      </c>
      <c r="D275" t="s">
        <v>1175</v>
      </c>
      <c r="E275" s="32">
        <v>44197</v>
      </c>
      <c r="F275" s="32">
        <v>45291</v>
      </c>
      <c r="G275" s="32" t="s">
        <v>1748</v>
      </c>
      <c r="AT275" t="s">
        <v>1447</v>
      </c>
      <c r="AU275" t="s">
        <v>846</v>
      </c>
      <c r="AV275" t="str">
        <f t="shared" si="11"/>
        <v>Multicountry Eastern Africa IGAD</v>
      </c>
      <c r="AX275" t="s">
        <v>1749</v>
      </c>
      <c r="AY275" t="s">
        <v>1750</v>
      </c>
      <c r="BC275" t="s">
        <v>861</v>
      </c>
      <c r="BD275" t="s">
        <v>861</v>
      </c>
      <c r="BG275"/>
    </row>
    <row r="276" spans="3:59" x14ac:dyDescent="0.25">
      <c r="C276" t="s">
        <v>1751</v>
      </c>
      <c r="D276" t="s">
        <v>1178</v>
      </c>
      <c r="E276" s="32">
        <v>44378</v>
      </c>
      <c r="F276" s="32">
        <v>45657</v>
      </c>
      <c r="G276" s="32" t="s">
        <v>1752</v>
      </c>
      <c r="AT276" t="s">
        <v>1447</v>
      </c>
      <c r="AU276" t="s">
        <v>944</v>
      </c>
      <c r="AV276" t="str">
        <f t="shared" si="11"/>
        <v>Multicountry Eastern Africa IGAD</v>
      </c>
      <c r="AX276" t="s">
        <v>1753</v>
      </c>
      <c r="AY276" t="s">
        <v>1754</v>
      </c>
      <c r="BC276" t="s">
        <v>782</v>
      </c>
      <c r="BD276" t="s">
        <v>782</v>
      </c>
      <c r="BG276"/>
    </row>
    <row r="277" spans="3:59" x14ac:dyDescent="0.25">
      <c r="C277" t="s">
        <v>1755</v>
      </c>
      <c r="D277" t="s">
        <v>1295</v>
      </c>
      <c r="E277" s="32">
        <v>44197</v>
      </c>
      <c r="F277" s="32">
        <v>45291</v>
      </c>
      <c r="G277" s="32" t="s">
        <v>1756</v>
      </c>
      <c r="AT277" t="s">
        <v>1447</v>
      </c>
      <c r="AU277" t="s">
        <v>1234</v>
      </c>
      <c r="AV277" t="str">
        <f t="shared" si="11"/>
        <v>Multicountry Eastern Africa IGAD</v>
      </c>
      <c r="AX277" t="s">
        <v>1757</v>
      </c>
      <c r="AY277" t="s">
        <v>1758</v>
      </c>
      <c r="BC277" t="s">
        <v>1273</v>
      </c>
      <c r="BD277" t="s">
        <v>1273</v>
      </c>
      <c r="BG277"/>
    </row>
    <row r="278" spans="3:59" x14ac:dyDescent="0.25">
      <c r="C278" t="s">
        <v>1759</v>
      </c>
      <c r="D278" t="s">
        <v>1299</v>
      </c>
      <c r="E278" s="32">
        <v>44197</v>
      </c>
      <c r="F278" s="32">
        <v>45291</v>
      </c>
      <c r="G278" s="32" t="s">
        <v>1760</v>
      </c>
      <c r="AT278" t="s">
        <v>1447</v>
      </c>
      <c r="AU278" t="s">
        <v>1243</v>
      </c>
      <c r="AV278" t="str">
        <f t="shared" si="11"/>
        <v>Multicountry Eastern Africa IGAD</v>
      </c>
      <c r="AX278" t="s">
        <v>1761</v>
      </c>
      <c r="AY278" t="s">
        <v>1762</v>
      </c>
      <c r="BC278" t="s">
        <v>1266</v>
      </c>
      <c r="BD278" t="s">
        <v>1266</v>
      </c>
      <c r="BG278"/>
    </row>
    <row r="279" spans="3:59" x14ac:dyDescent="0.25">
      <c r="C279" t="s">
        <v>1763</v>
      </c>
      <c r="D279" t="s">
        <v>1299</v>
      </c>
      <c r="E279" s="32">
        <v>44197</v>
      </c>
      <c r="F279" s="32">
        <v>45291</v>
      </c>
      <c r="G279" s="32" t="s">
        <v>1764</v>
      </c>
      <c r="AT279" t="s">
        <v>1447</v>
      </c>
      <c r="AU279" t="s">
        <v>1251</v>
      </c>
      <c r="AV279" t="str">
        <f t="shared" si="11"/>
        <v>Multicountry Eastern Africa IGAD</v>
      </c>
      <c r="AX279" t="s">
        <v>1162</v>
      </c>
      <c r="AY279" t="s">
        <v>510</v>
      </c>
      <c r="BC279" t="s">
        <v>1258</v>
      </c>
      <c r="BD279" t="s">
        <v>1258</v>
      </c>
      <c r="BG279"/>
    </row>
    <row r="280" spans="3:59" x14ac:dyDescent="0.25">
      <c r="C280" t="s">
        <v>1765</v>
      </c>
      <c r="D280" t="s">
        <v>1299</v>
      </c>
      <c r="E280" s="32">
        <v>44197</v>
      </c>
      <c r="F280" s="32">
        <v>45291</v>
      </c>
      <c r="G280" s="32" t="s">
        <v>1766</v>
      </c>
      <c r="AT280" t="s">
        <v>1447</v>
      </c>
      <c r="AU280" t="s">
        <v>1284</v>
      </c>
      <c r="AV280" t="str">
        <f t="shared" si="11"/>
        <v>Multicountry Eastern Africa IGAD</v>
      </c>
      <c r="AX280" t="s">
        <v>1000</v>
      </c>
      <c r="AY280" t="s">
        <v>690</v>
      </c>
      <c r="BC280" t="s">
        <v>1280</v>
      </c>
      <c r="BD280" t="s">
        <v>1280</v>
      </c>
      <c r="BG280"/>
    </row>
    <row r="281" spans="3:59" x14ac:dyDescent="0.25">
      <c r="C281" t="s">
        <v>1767</v>
      </c>
      <c r="D281" t="s">
        <v>1303</v>
      </c>
      <c r="E281" s="32">
        <v>44197</v>
      </c>
      <c r="F281" s="32">
        <v>45291</v>
      </c>
      <c r="G281" s="32" t="s">
        <v>1768</v>
      </c>
      <c r="AT281" t="s">
        <v>1480</v>
      </c>
      <c r="AU281" t="s">
        <v>509</v>
      </c>
      <c r="AV281" t="str">
        <f t="shared" si="11"/>
        <v>Multicountry Southern Africa TIMS</v>
      </c>
      <c r="AX281" t="s">
        <v>1000</v>
      </c>
      <c r="AY281" t="s">
        <v>967</v>
      </c>
      <c r="BC281" t="s">
        <v>1269</v>
      </c>
      <c r="BD281" t="s">
        <v>1269</v>
      </c>
      <c r="BG281"/>
    </row>
    <row r="282" spans="3:59" x14ac:dyDescent="0.25">
      <c r="C282" t="s">
        <v>1769</v>
      </c>
      <c r="D282" t="s">
        <v>1303</v>
      </c>
      <c r="E282" s="32">
        <v>44197</v>
      </c>
      <c r="F282" s="32">
        <v>45291</v>
      </c>
      <c r="G282" s="32" t="s">
        <v>1770</v>
      </c>
      <c r="AT282" t="s">
        <v>1480</v>
      </c>
      <c r="AU282" t="s">
        <v>691</v>
      </c>
      <c r="AV282" t="str">
        <f t="shared" si="11"/>
        <v>Multicountry Southern Africa TIMS</v>
      </c>
      <c r="AX282" t="s">
        <v>1050</v>
      </c>
      <c r="AY282" t="s">
        <v>1771</v>
      </c>
      <c r="BC282" t="s">
        <v>1194</v>
      </c>
      <c r="BD282" t="s">
        <v>1194</v>
      </c>
      <c r="BG282"/>
    </row>
    <row r="283" spans="3:59" x14ac:dyDescent="0.25">
      <c r="C283" t="s">
        <v>1772</v>
      </c>
      <c r="D283" t="s">
        <v>1303</v>
      </c>
      <c r="E283" s="32">
        <v>44197</v>
      </c>
      <c r="F283" s="32">
        <v>45291</v>
      </c>
      <c r="G283" s="32" t="s">
        <v>1773</v>
      </c>
      <c r="AT283" t="s">
        <v>1480</v>
      </c>
      <c r="AU283" t="s">
        <v>801</v>
      </c>
      <c r="AV283" t="str">
        <f t="shared" si="11"/>
        <v>Multicountry Southern Africa TIMS</v>
      </c>
      <c r="AX283" t="s">
        <v>1050</v>
      </c>
      <c r="AY283" t="s">
        <v>1774</v>
      </c>
      <c r="BC283" t="s">
        <v>1262</v>
      </c>
      <c r="BD283" t="s">
        <v>1262</v>
      </c>
      <c r="BG283"/>
    </row>
    <row r="284" spans="3:59" x14ac:dyDescent="0.25">
      <c r="C284" t="s">
        <v>1775</v>
      </c>
      <c r="D284" t="s">
        <v>1303</v>
      </c>
      <c r="E284" s="32">
        <v>44197</v>
      </c>
      <c r="F284" s="32">
        <v>45291</v>
      </c>
      <c r="G284" s="32" t="s">
        <v>1776</v>
      </c>
      <c r="AT284" t="s">
        <v>1480</v>
      </c>
      <c r="AU284" t="s">
        <v>772</v>
      </c>
      <c r="AV284" t="str">
        <f t="shared" si="11"/>
        <v>Multicountry Southern Africa TIMS</v>
      </c>
      <c r="AX284" t="s">
        <v>1079</v>
      </c>
      <c r="AY284" t="s">
        <v>690</v>
      </c>
      <c r="BC284" t="s">
        <v>1284</v>
      </c>
      <c r="BD284" t="s">
        <v>1284</v>
      </c>
      <c r="BG284"/>
    </row>
    <row r="285" spans="3:59" x14ac:dyDescent="0.25">
      <c r="C285" t="s">
        <v>1635</v>
      </c>
      <c r="D285" t="s">
        <v>1288</v>
      </c>
      <c r="E285" s="32">
        <v>44197</v>
      </c>
      <c r="F285" s="32">
        <v>45291</v>
      </c>
      <c r="G285" s="32" t="s">
        <v>1777</v>
      </c>
      <c r="AT285" t="s">
        <v>1480</v>
      </c>
      <c r="AU285" t="s">
        <v>861</v>
      </c>
      <c r="AV285" t="str">
        <f t="shared" si="11"/>
        <v>Multicountry Southern Africa TIMS</v>
      </c>
      <c r="AX285" t="s">
        <v>1079</v>
      </c>
      <c r="AY285" t="s">
        <v>1778</v>
      </c>
      <c r="BC285" t="s">
        <v>1175</v>
      </c>
      <c r="BD285" t="s">
        <v>1175</v>
      </c>
      <c r="BG285"/>
    </row>
    <row r="286" spans="3:59" x14ac:dyDescent="0.25">
      <c r="C286" t="s">
        <v>1630</v>
      </c>
      <c r="D286" t="s">
        <v>1288</v>
      </c>
      <c r="E286" s="32">
        <v>44197</v>
      </c>
      <c r="F286" s="32">
        <v>45291</v>
      </c>
      <c r="G286" s="32" t="s">
        <v>1779</v>
      </c>
      <c r="AT286" t="s">
        <v>1480</v>
      </c>
      <c r="AU286" t="s">
        <v>978</v>
      </c>
      <c r="AV286" t="str">
        <f t="shared" si="11"/>
        <v>Multicountry Southern Africa TIMS</v>
      </c>
      <c r="AX286" t="s">
        <v>1079</v>
      </c>
      <c r="AY286" t="s">
        <v>1143</v>
      </c>
      <c r="BC286" t="s">
        <v>1178</v>
      </c>
      <c r="BD286" t="s">
        <v>1178</v>
      </c>
      <c r="BG286"/>
    </row>
    <row r="287" spans="3:59" x14ac:dyDescent="0.25">
      <c r="C287" t="s">
        <v>1780</v>
      </c>
      <c r="D287" t="s">
        <v>1308</v>
      </c>
      <c r="E287" s="32">
        <v>44197</v>
      </c>
      <c r="F287" s="32">
        <v>45291</v>
      </c>
      <c r="G287" s="32" t="s">
        <v>1781</v>
      </c>
      <c r="AT287" t="s">
        <v>1480</v>
      </c>
      <c r="AU287" t="s">
        <v>987</v>
      </c>
      <c r="AV287" t="str">
        <f t="shared" si="11"/>
        <v>Multicountry Southern Africa TIMS</v>
      </c>
      <c r="AX287" t="s">
        <v>1070</v>
      </c>
      <c r="AY287" t="s">
        <v>614</v>
      </c>
      <c r="BC287" t="s">
        <v>1295</v>
      </c>
      <c r="BD287" t="s">
        <v>1295</v>
      </c>
      <c r="BG287"/>
    </row>
    <row r="288" spans="3:59" x14ac:dyDescent="0.25">
      <c r="C288" t="s">
        <v>1782</v>
      </c>
      <c r="D288" t="s">
        <v>1308</v>
      </c>
      <c r="E288" s="32">
        <v>44197</v>
      </c>
      <c r="F288" s="32">
        <v>45291</v>
      </c>
      <c r="G288" s="32" t="s">
        <v>1783</v>
      </c>
      <c r="AT288" t="s">
        <v>1480</v>
      </c>
      <c r="AU288" t="s">
        <v>999</v>
      </c>
      <c r="AV288" t="str">
        <f t="shared" si="11"/>
        <v>Multicountry Southern Africa TIMS</v>
      </c>
      <c r="AX288" t="s">
        <v>1070</v>
      </c>
      <c r="AY288" t="s">
        <v>1784</v>
      </c>
      <c r="BC288" t="s">
        <v>1299</v>
      </c>
      <c r="BD288" t="s">
        <v>1299</v>
      </c>
      <c r="BG288"/>
    </row>
    <row r="289" spans="3:59" x14ac:dyDescent="0.25">
      <c r="C289" t="s">
        <v>1785</v>
      </c>
      <c r="D289" t="s">
        <v>1308</v>
      </c>
      <c r="E289" s="32">
        <v>44197</v>
      </c>
      <c r="F289" s="32">
        <v>45291</v>
      </c>
      <c r="G289" s="32" t="s">
        <v>1786</v>
      </c>
      <c r="AT289" t="s">
        <v>1480</v>
      </c>
      <c r="AU289" t="s">
        <v>1029</v>
      </c>
      <c r="AV289" t="str">
        <f t="shared" si="11"/>
        <v>Multicountry Southern Africa TIMS</v>
      </c>
      <c r="AX289" t="s">
        <v>1070</v>
      </c>
      <c r="AY289" t="s">
        <v>1787</v>
      </c>
      <c r="BC289" t="s">
        <v>1238</v>
      </c>
      <c r="BD289" t="s">
        <v>1238</v>
      </c>
      <c r="BG289"/>
    </row>
    <row r="290" spans="3:59" x14ac:dyDescent="0.25">
      <c r="AT290" t="s">
        <v>1480</v>
      </c>
      <c r="AU290" t="s">
        <v>1023</v>
      </c>
      <c r="AV290" t="str">
        <f t="shared" si="11"/>
        <v>Multicountry Southern Africa TIMS</v>
      </c>
      <c r="AX290" t="s">
        <v>1054</v>
      </c>
      <c r="AY290" t="s">
        <v>831</v>
      </c>
      <c r="BC290" t="s">
        <v>1303</v>
      </c>
      <c r="BD290" t="s">
        <v>1303</v>
      </c>
      <c r="BG290"/>
    </row>
    <row r="291" spans="3:59" x14ac:dyDescent="0.25">
      <c r="AT291" t="s">
        <v>1480</v>
      </c>
      <c r="AU291" t="s">
        <v>1050</v>
      </c>
      <c r="AV291" t="str">
        <f t="shared" si="11"/>
        <v>Multicountry Southern Africa TIMS</v>
      </c>
      <c r="AX291" t="s">
        <v>1054</v>
      </c>
      <c r="AY291" t="s">
        <v>510</v>
      </c>
      <c r="BC291" t="s">
        <v>1308</v>
      </c>
      <c r="BD291" t="s">
        <v>1308</v>
      </c>
      <c r="BG291"/>
    </row>
    <row r="292" spans="3:59" x14ac:dyDescent="0.25">
      <c r="AT292" t="s">
        <v>1480</v>
      </c>
      <c r="AU292" t="s">
        <v>1362</v>
      </c>
      <c r="AV292" t="str">
        <f t="shared" si="11"/>
        <v>Multicountry Southern Africa TIMS</v>
      </c>
      <c r="AX292" t="s">
        <v>1054</v>
      </c>
      <c r="AY292" t="s">
        <v>690</v>
      </c>
      <c r="BG292"/>
    </row>
    <row r="293" spans="3:59" x14ac:dyDescent="0.25">
      <c r="AT293" t="s">
        <v>1480</v>
      </c>
      <c r="AU293" t="s">
        <v>1238</v>
      </c>
      <c r="AV293" t="str">
        <f t="shared" si="11"/>
        <v>Multicountry Southern Africa TIMS</v>
      </c>
      <c r="AX293" t="s">
        <v>1054</v>
      </c>
      <c r="AY293" t="s">
        <v>1788</v>
      </c>
      <c r="BG293"/>
    </row>
    <row r="294" spans="3:59" x14ac:dyDescent="0.25">
      <c r="AT294" t="s">
        <v>1480</v>
      </c>
      <c r="AU294" t="s">
        <v>1262</v>
      </c>
      <c r="AV294" t="str">
        <f t="shared" si="11"/>
        <v>Multicountry Southern Africa TIMS</v>
      </c>
      <c r="AX294" t="s">
        <v>1054</v>
      </c>
      <c r="AY294" t="s">
        <v>1014</v>
      </c>
      <c r="BG294"/>
    </row>
    <row r="295" spans="3:59" x14ac:dyDescent="0.25">
      <c r="AT295" t="s">
        <v>1480</v>
      </c>
      <c r="AU295" t="s">
        <v>1303</v>
      </c>
      <c r="AV295" t="str">
        <f t="shared" si="11"/>
        <v>Multicountry Southern Africa TIMS</v>
      </c>
      <c r="AX295" t="s">
        <v>1054</v>
      </c>
      <c r="AY295" t="s">
        <v>1789</v>
      </c>
      <c r="BG295"/>
    </row>
    <row r="296" spans="3:59" x14ac:dyDescent="0.25">
      <c r="AT296" t="s">
        <v>1480</v>
      </c>
      <c r="AU296" t="s">
        <v>1308</v>
      </c>
      <c r="AV296" t="str">
        <f t="shared" si="11"/>
        <v>Multicountry Southern Africa TIMS</v>
      </c>
      <c r="AX296" t="s">
        <v>1062</v>
      </c>
      <c r="AY296" t="s">
        <v>1790</v>
      </c>
      <c r="BG296"/>
    </row>
    <row r="297" spans="3:59" x14ac:dyDescent="0.25">
      <c r="AT297" t="s">
        <v>1437</v>
      </c>
      <c r="AU297" t="s">
        <v>1458</v>
      </c>
      <c r="AV297" t="str">
        <f t="shared" si="11"/>
        <v>Multicountry Caribbean CARICOM-PANCAP</v>
      </c>
      <c r="AX297" t="s">
        <v>1062</v>
      </c>
      <c r="AY297" t="s">
        <v>1791</v>
      </c>
      <c r="BG297"/>
    </row>
    <row r="298" spans="3:59" x14ac:dyDescent="0.25">
      <c r="AT298" t="s">
        <v>1437</v>
      </c>
      <c r="AU298" t="s">
        <v>1463</v>
      </c>
      <c r="AV298" t="str">
        <f t="shared" si="11"/>
        <v>Multicountry Caribbean CARICOM-PANCAP</v>
      </c>
      <c r="AX298" t="s">
        <v>1062</v>
      </c>
      <c r="AY298" t="s">
        <v>1792</v>
      </c>
      <c r="BG298"/>
    </row>
    <row r="299" spans="3:59" x14ac:dyDescent="0.25">
      <c r="AT299" t="s">
        <v>1437</v>
      </c>
      <c r="AU299" t="s">
        <v>633</v>
      </c>
      <c r="AV299" t="str">
        <f t="shared" si="11"/>
        <v>Multicountry Caribbean CARICOM-PANCAP</v>
      </c>
      <c r="AX299" t="s">
        <v>1062</v>
      </c>
      <c r="AY299" t="s">
        <v>1793</v>
      </c>
      <c r="BG299"/>
    </row>
    <row r="300" spans="3:59" x14ac:dyDescent="0.25">
      <c r="AT300" t="s">
        <v>1437</v>
      </c>
      <c r="AU300" t="s">
        <v>822</v>
      </c>
      <c r="AV300" t="str">
        <f t="shared" si="11"/>
        <v>Multicountry Caribbean CARICOM-PANCAP</v>
      </c>
      <c r="AX300" t="s">
        <v>1062</v>
      </c>
      <c r="AY300" t="s">
        <v>1794</v>
      </c>
      <c r="BG300"/>
    </row>
    <row r="301" spans="3:59" x14ac:dyDescent="0.25">
      <c r="AT301" t="s">
        <v>1437</v>
      </c>
      <c r="AU301" t="s">
        <v>832</v>
      </c>
      <c r="AV301" t="str">
        <f t="shared" si="11"/>
        <v>Multicountry Caribbean CARICOM-PANCAP</v>
      </c>
      <c r="AX301" t="s">
        <v>1062</v>
      </c>
      <c r="AY301" t="s">
        <v>1795</v>
      </c>
      <c r="BG301"/>
    </row>
    <row r="302" spans="3:59" x14ac:dyDescent="0.25">
      <c r="AT302" t="s">
        <v>1437</v>
      </c>
      <c r="AU302" t="s">
        <v>897</v>
      </c>
      <c r="AV302" t="str">
        <f t="shared" si="11"/>
        <v>Multicountry Caribbean CARICOM-PANCAP</v>
      </c>
      <c r="AX302" t="s">
        <v>1062</v>
      </c>
      <c r="AY302" t="s">
        <v>1796</v>
      </c>
      <c r="BG302"/>
    </row>
    <row r="303" spans="3:59" x14ac:dyDescent="0.25">
      <c r="AT303" t="s">
        <v>1437</v>
      </c>
      <c r="AU303" t="s">
        <v>911</v>
      </c>
      <c r="AV303" t="str">
        <f t="shared" si="11"/>
        <v>Multicountry Caribbean CARICOM-PANCAP</v>
      </c>
      <c r="AX303" t="s">
        <v>1062</v>
      </c>
      <c r="AY303" t="s">
        <v>1797</v>
      </c>
      <c r="BG303"/>
    </row>
    <row r="304" spans="3:59" x14ac:dyDescent="0.25">
      <c r="AT304" t="s">
        <v>1437</v>
      </c>
      <c r="AU304" t="s">
        <v>932</v>
      </c>
      <c r="AV304" t="str">
        <f t="shared" si="11"/>
        <v>Multicountry Caribbean CARICOM-PANCAP</v>
      </c>
      <c r="AX304" t="s">
        <v>1062</v>
      </c>
      <c r="AY304" t="s">
        <v>831</v>
      </c>
      <c r="BG304"/>
    </row>
    <row r="305" spans="46:59" x14ac:dyDescent="0.25">
      <c r="AT305" t="s">
        <v>1437</v>
      </c>
      <c r="AU305" t="s">
        <v>1255</v>
      </c>
      <c r="AV305" t="str">
        <f t="shared" si="11"/>
        <v>Multicountry Caribbean CARICOM-PANCAP</v>
      </c>
      <c r="AX305" t="s">
        <v>1062</v>
      </c>
      <c r="AY305" t="s">
        <v>1798</v>
      </c>
      <c r="BG305"/>
    </row>
    <row r="306" spans="46:59" x14ac:dyDescent="0.25">
      <c r="AT306" t="s">
        <v>1437</v>
      </c>
      <c r="AU306" t="s">
        <v>1495</v>
      </c>
      <c r="AV306" t="str">
        <f t="shared" si="11"/>
        <v>Multicountry Caribbean CARICOM-PANCAP</v>
      </c>
      <c r="AX306" t="s">
        <v>1163</v>
      </c>
      <c r="AY306" t="s">
        <v>1799</v>
      </c>
      <c r="BG306"/>
    </row>
    <row r="307" spans="46:59" x14ac:dyDescent="0.25">
      <c r="AT307" t="s">
        <v>1454</v>
      </c>
      <c r="AU307" t="s">
        <v>681</v>
      </c>
      <c r="AV307" t="str">
        <f t="shared" si="11"/>
        <v>Multicountry HIV Latin America ALEP</v>
      </c>
      <c r="AX307" t="s">
        <v>1088</v>
      </c>
      <c r="AY307" t="s">
        <v>1800</v>
      </c>
      <c r="BG307"/>
    </row>
    <row r="308" spans="46:59" x14ac:dyDescent="0.25">
      <c r="AT308" t="s">
        <v>1454</v>
      </c>
      <c r="AU308" t="s">
        <v>793</v>
      </c>
      <c r="AV308" t="str">
        <f t="shared" si="11"/>
        <v>Multicountry HIV Latin America ALEP</v>
      </c>
      <c r="AX308" t="s">
        <v>1088</v>
      </c>
      <c r="AY308" t="s">
        <v>1801</v>
      </c>
      <c r="BG308"/>
    </row>
    <row r="309" spans="46:59" x14ac:dyDescent="0.25">
      <c r="AT309" t="s">
        <v>1454</v>
      </c>
      <c r="AU309" t="s">
        <v>815</v>
      </c>
      <c r="AV309" t="str">
        <f t="shared" si="11"/>
        <v>Multicountry HIV Latin America ALEP</v>
      </c>
      <c r="AX309" t="s">
        <v>1088</v>
      </c>
      <c r="AY309" t="s">
        <v>1802</v>
      </c>
      <c r="BG309"/>
    </row>
    <row r="310" spans="46:59" x14ac:dyDescent="0.25">
      <c r="AT310" t="s">
        <v>1454</v>
      </c>
      <c r="AU310" t="s">
        <v>838</v>
      </c>
      <c r="AV310" t="str">
        <f t="shared" si="11"/>
        <v>Multicountry HIV Latin America ALEP</v>
      </c>
      <c r="AX310" t="s">
        <v>1088</v>
      </c>
      <c r="AY310" t="s">
        <v>1803</v>
      </c>
      <c r="BG310"/>
    </row>
    <row r="311" spans="46:59" x14ac:dyDescent="0.25">
      <c r="AT311" t="s">
        <v>1454</v>
      </c>
      <c r="AU311" t="s">
        <v>849</v>
      </c>
      <c r="AV311" t="str">
        <f t="shared" si="11"/>
        <v>Multicountry HIV Latin America ALEP</v>
      </c>
      <c r="AX311" t="s">
        <v>1088</v>
      </c>
      <c r="AY311" t="s">
        <v>1804</v>
      </c>
      <c r="BG311"/>
    </row>
    <row r="312" spans="46:59" x14ac:dyDescent="0.25">
      <c r="AT312" t="s">
        <v>1454</v>
      </c>
      <c r="AU312" t="s">
        <v>889</v>
      </c>
      <c r="AV312" t="str">
        <f t="shared" si="11"/>
        <v>Multicountry HIV Latin America ALEP</v>
      </c>
      <c r="AX312" t="s">
        <v>1088</v>
      </c>
      <c r="AY312" t="s">
        <v>1805</v>
      </c>
      <c r="BG312"/>
    </row>
    <row r="313" spans="46:59" x14ac:dyDescent="0.25">
      <c r="AT313" t="s">
        <v>1454</v>
      </c>
      <c r="AU313" t="s">
        <v>904</v>
      </c>
      <c r="AV313" t="str">
        <f t="shared" si="11"/>
        <v>Multicountry HIV Latin America ALEP</v>
      </c>
      <c r="AX313" t="s">
        <v>1088</v>
      </c>
      <c r="AY313" t="s">
        <v>510</v>
      </c>
      <c r="BG313"/>
    </row>
    <row r="314" spans="46:59" x14ac:dyDescent="0.25">
      <c r="AT314" t="s">
        <v>1454</v>
      </c>
      <c r="AU314" t="s">
        <v>1070</v>
      </c>
      <c r="AV314" t="str">
        <f t="shared" si="11"/>
        <v>Multicountry HIV Latin America ALEP</v>
      </c>
      <c r="AX314" t="s">
        <v>1657</v>
      </c>
      <c r="AY314" t="s">
        <v>510</v>
      </c>
      <c r="BG314"/>
    </row>
    <row r="315" spans="46:59" x14ac:dyDescent="0.25">
      <c r="AT315" t="s">
        <v>1454</v>
      </c>
      <c r="AU315" t="s">
        <v>1520</v>
      </c>
      <c r="AV315" t="str">
        <f t="shared" si="11"/>
        <v>Multicountry HIV Latin America ALEP</v>
      </c>
      <c r="AX315" t="s">
        <v>1520</v>
      </c>
      <c r="AY315" t="s">
        <v>510</v>
      </c>
      <c r="BG315"/>
    </row>
    <row r="316" spans="46:59" x14ac:dyDescent="0.25">
      <c r="AT316" t="s">
        <v>1454</v>
      </c>
      <c r="AU316" t="s">
        <v>1119</v>
      </c>
      <c r="AV316" t="str">
        <f t="shared" si="11"/>
        <v>Multicountry HIV Latin America ALEP</v>
      </c>
      <c r="AX316" t="s">
        <v>1520</v>
      </c>
      <c r="AY316" t="s">
        <v>1806</v>
      </c>
      <c r="BG316"/>
    </row>
    <row r="317" spans="46:59" x14ac:dyDescent="0.25">
      <c r="AT317" t="s">
        <v>1454</v>
      </c>
      <c r="AU317" t="s">
        <v>1096</v>
      </c>
      <c r="AV317" t="str">
        <f t="shared" si="11"/>
        <v>Multicountry HIV Latin America ALEP</v>
      </c>
      <c r="AX317" t="s">
        <v>1111</v>
      </c>
      <c r="AY317" t="s">
        <v>1807</v>
      </c>
      <c r="BG317"/>
    </row>
    <row r="318" spans="46:59" x14ac:dyDescent="0.25">
      <c r="AT318" t="s">
        <v>1429</v>
      </c>
      <c r="AU318" t="s">
        <v>1070</v>
      </c>
      <c r="AV318" t="str">
        <f t="shared" si="11"/>
        <v>Multicountry Americas EMMIE</v>
      </c>
      <c r="AX318" t="s">
        <v>1111</v>
      </c>
      <c r="AY318" t="s">
        <v>1808</v>
      </c>
      <c r="BG318"/>
    </row>
    <row r="319" spans="46:59" x14ac:dyDescent="0.25">
      <c r="AT319" t="s">
        <v>1429</v>
      </c>
      <c r="AU319" t="s">
        <v>633</v>
      </c>
      <c r="AV319" t="str">
        <f t="shared" si="11"/>
        <v>Multicountry Americas EMMIE</v>
      </c>
      <c r="AX319" t="s">
        <v>1111</v>
      </c>
      <c r="AY319" t="s">
        <v>1809</v>
      </c>
      <c r="BG319"/>
    </row>
    <row r="320" spans="46:59" x14ac:dyDescent="0.25">
      <c r="AT320" t="s">
        <v>1429</v>
      </c>
      <c r="AU320" t="s">
        <v>832</v>
      </c>
      <c r="AV320" t="str">
        <f t="shared" si="11"/>
        <v>Multicountry Americas EMMIE</v>
      </c>
      <c r="AX320" t="s">
        <v>1111</v>
      </c>
      <c r="AY320" t="s">
        <v>1143</v>
      </c>
      <c r="BG320"/>
    </row>
    <row r="321" spans="46:59" x14ac:dyDescent="0.25">
      <c r="AT321" t="s">
        <v>1429</v>
      </c>
      <c r="AU321" t="s">
        <v>815</v>
      </c>
      <c r="AV321" t="str">
        <f t="shared" si="11"/>
        <v>Multicountry Americas EMMIE</v>
      </c>
      <c r="AX321" t="s">
        <v>1119</v>
      </c>
      <c r="AY321" t="s">
        <v>1049</v>
      </c>
      <c r="BG321"/>
    </row>
    <row r="322" spans="46:59" x14ac:dyDescent="0.25">
      <c r="AT322" t="s">
        <v>1429</v>
      </c>
      <c r="AU322" t="s">
        <v>849</v>
      </c>
      <c r="AV322" t="str">
        <f t="shared" si="11"/>
        <v>Multicountry Americas EMMIE</v>
      </c>
      <c r="AX322" t="s">
        <v>1119</v>
      </c>
      <c r="AY322" t="s">
        <v>1810</v>
      </c>
      <c r="BG322"/>
    </row>
    <row r="323" spans="46:59" x14ac:dyDescent="0.25">
      <c r="AT323" t="s">
        <v>1429</v>
      </c>
      <c r="AU323" t="s">
        <v>889</v>
      </c>
      <c r="AV323" t="str">
        <f t="shared" ref="AV323:AV386" si="12">INDEX(D:D,MATCH(AT323,C:C,0))</f>
        <v>Multicountry Americas EMMIE</v>
      </c>
      <c r="AX323" t="s">
        <v>1119</v>
      </c>
      <c r="AY323" t="s">
        <v>1811</v>
      </c>
      <c r="BG323"/>
    </row>
    <row r="324" spans="46:59" x14ac:dyDescent="0.25">
      <c r="AT324" t="s">
        <v>1429</v>
      </c>
      <c r="AU324" t="s">
        <v>911</v>
      </c>
      <c r="AV324" t="str">
        <f t="shared" si="12"/>
        <v>Multicountry Americas EMMIE</v>
      </c>
      <c r="AX324" t="s">
        <v>1096</v>
      </c>
      <c r="AY324" t="s">
        <v>1812</v>
      </c>
      <c r="BG324"/>
    </row>
    <row r="325" spans="46:59" x14ac:dyDescent="0.25">
      <c r="AT325" t="s">
        <v>1429</v>
      </c>
      <c r="AU325" t="s">
        <v>904</v>
      </c>
      <c r="AV325" t="str">
        <f t="shared" si="12"/>
        <v>Multicountry Americas EMMIE</v>
      </c>
      <c r="AX325" t="s">
        <v>1096</v>
      </c>
      <c r="AY325" t="s">
        <v>1813</v>
      </c>
      <c r="BG325"/>
    </row>
    <row r="326" spans="46:59" x14ac:dyDescent="0.25">
      <c r="AT326" t="s">
        <v>1429</v>
      </c>
      <c r="AU326" t="s">
        <v>1520</v>
      </c>
      <c r="AV326" t="str">
        <f t="shared" si="12"/>
        <v>Multicountry Americas EMMIE</v>
      </c>
      <c r="AX326" t="s">
        <v>1096</v>
      </c>
      <c r="AY326" t="s">
        <v>1814</v>
      </c>
      <c r="BG326"/>
    </row>
    <row r="327" spans="46:59" x14ac:dyDescent="0.25">
      <c r="AT327" t="s">
        <v>1433</v>
      </c>
      <c r="AU327" t="s">
        <v>832</v>
      </c>
      <c r="AV327" t="str">
        <f t="shared" si="12"/>
        <v>Multicountry Americas ORAS-CONHU</v>
      </c>
      <c r="AX327" t="s">
        <v>1096</v>
      </c>
      <c r="AY327" t="s">
        <v>1815</v>
      </c>
      <c r="BG327"/>
    </row>
    <row r="328" spans="46:59" x14ac:dyDescent="0.25">
      <c r="AT328" t="s">
        <v>1433</v>
      </c>
      <c r="AU328" t="s">
        <v>793</v>
      </c>
      <c r="AV328" t="str">
        <f t="shared" si="12"/>
        <v>Multicountry Americas ORAS-CONHU</v>
      </c>
      <c r="AX328" t="s">
        <v>1104</v>
      </c>
      <c r="AY328" t="s">
        <v>690</v>
      </c>
      <c r="BG328"/>
    </row>
    <row r="329" spans="46:59" x14ac:dyDescent="0.25">
      <c r="AT329" t="s">
        <v>1433</v>
      </c>
      <c r="AU329" t="s">
        <v>1119</v>
      </c>
      <c r="AV329" t="str">
        <f t="shared" si="12"/>
        <v>Multicountry Americas ORAS-CONHU</v>
      </c>
      <c r="AX329" t="s">
        <v>1104</v>
      </c>
      <c r="AY329" t="s">
        <v>1816</v>
      </c>
      <c r="BG329"/>
    </row>
    <row r="330" spans="46:59" x14ac:dyDescent="0.25">
      <c r="AT330" t="s">
        <v>1433</v>
      </c>
      <c r="AU330" t="s">
        <v>1295</v>
      </c>
      <c r="AV330" t="str">
        <f t="shared" si="12"/>
        <v>Multicountry Americas ORAS-CONHU</v>
      </c>
      <c r="AX330" t="s">
        <v>1104</v>
      </c>
      <c r="AY330" t="s">
        <v>1817</v>
      </c>
      <c r="BG330"/>
    </row>
    <row r="331" spans="46:59" x14ac:dyDescent="0.25">
      <c r="AT331" t="s">
        <v>1433</v>
      </c>
      <c r="AU331" t="s">
        <v>1550</v>
      </c>
      <c r="AV331" t="str">
        <f t="shared" si="12"/>
        <v>Multicountry Americas ORAS-CONHU</v>
      </c>
      <c r="AX331" t="s">
        <v>1104</v>
      </c>
      <c r="AY331" t="s">
        <v>1818</v>
      </c>
      <c r="BG331"/>
    </row>
    <row r="332" spans="46:59" x14ac:dyDescent="0.25">
      <c r="AT332" t="s">
        <v>1433</v>
      </c>
      <c r="AU332" t="s">
        <v>1552</v>
      </c>
      <c r="AV332" t="str">
        <f t="shared" si="12"/>
        <v>Multicountry Americas ORAS-CONHU</v>
      </c>
      <c r="AX332" t="s">
        <v>1204</v>
      </c>
      <c r="AY332" t="s">
        <v>1819</v>
      </c>
      <c r="BG332"/>
    </row>
    <row r="333" spans="46:59" x14ac:dyDescent="0.25">
      <c r="AT333" t="s">
        <v>1433</v>
      </c>
      <c r="AU333" t="s">
        <v>1555</v>
      </c>
      <c r="AV333" t="str">
        <f t="shared" si="12"/>
        <v>Multicountry Americas ORAS-CONHU</v>
      </c>
      <c r="AX333" t="s">
        <v>1204</v>
      </c>
      <c r="AY333" t="s">
        <v>1820</v>
      </c>
      <c r="BG333"/>
    </row>
    <row r="334" spans="46:59" x14ac:dyDescent="0.25">
      <c r="AT334" t="s">
        <v>1433</v>
      </c>
      <c r="AU334" t="s">
        <v>838</v>
      </c>
      <c r="AV334" t="str">
        <f t="shared" si="12"/>
        <v>Multicountry Americas ORAS-CONHU</v>
      </c>
      <c r="AX334" t="s">
        <v>1167</v>
      </c>
      <c r="AY334" t="s">
        <v>1821</v>
      </c>
      <c r="BG334"/>
    </row>
    <row r="335" spans="46:59" x14ac:dyDescent="0.25">
      <c r="AT335" t="s">
        <v>1433</v>
      </c>
      <c r="AU335" t="s">
        <v>681</v>
      </c>
      <c r="AV335" t="str">
        <f t="shared" si="12"/>
        <v>Multicountry Americas ORAS-CONHU</v>
      </c>
      <c r="AX335" t="s">
        <v>1167</v>
      </c>
      <c r="AY335" t="s">
        <v>1822</v>
      </c>
      <c r="BG335"/>
    </row>
    <row r="336" spans="46:59" x14ac:dyDescent="0.25">
      <c r="AT336" t="s">
        <v>1433</v>
      </c>
      <c r="AU336" t="s">
        <v>849</v>
      </c>
      <c r="AV336" t="str">
        <f t="shared" si="12"/>
        <v>Multicountry Americas ORAS-CONHU</v>
      </c>
      <c r="AX336" t="s">
        <v>1210</v>
      </c>
      <c r="AY336" t="s">
        <v>1823</v>
      </c>
      <c r="BG336"/>
    </row>
    <row r="337" spans="46:59" x14ac:dyDescent="0.25">
      <c r="AT337" t="s">
        <v>1433</v>
      </c>
      <c r="AU337" t="s">
        <v>889</v>
      </c>
      <c r="AV337" t="str">
        <f t="shared" si="12"/>
        <v>Multicountry Americas ORAS-CONHU</v>
      </c>
      <c r="AX337" t="s">
        <v>1210</v>
      </c>
      <c r="AY337" t="s">
        <v>1824</v>
      </c>
      <c r="BG337"/>
    </row>
    <row r="338" spans="46:59" x14ac:dyDescent="0.25">
      <c r="AT338" t="s">
        <v>1433</v>
      </c>
      <c r="AU338" t="s">
        <v>897</v>
      </c>
      <c r="AV338" t="str">
        <f t="shared" si="12"/>
        <v>Multicountry Americas ORAS-CONHU</v>
      </c>
      <c r="AX338" t="s">
        <v>1214</v>
      </c>
      <c r="AY338" t="s">
        <v>510</v>
      </c>
      <c r="BG338"/>
    </row>
    <row r="339" spans="46:59" x14ac:dyDescent="0.25">
      <c r="AT339" t="s">
        <v>1433</v>
      </c>
      <c r="AU339" t="s">
        <v>911</v>
      </c>
      <c r="AV339" t="str">
        <f t="shared" si="12"/>
        <v>Multicountry Americas ORAS-CONHU</v>
      </c>
      <c r="AX339" t="s">
        <v>1214</v>
      </c>
      <c r="AY339" t="s">
        <v>1825</v>
      </c>
      <c r="BG339"/>
    </row>
    <row r="340" spans="46:59" x14ac:dyDescent="0.25">
      <c r="AT340" t="s">
        <v>1433</v>
      </c>
      <c r="AU340" t="s">
        <v>904</v>
      </c>
      <c r="AV340" t="str">
        <f t="shared" si="12"/>
        <v>Multicountry Americas ORAS-CONHU</v>
      </c>
      <c r="AX340" t="s">
        <v>1218</v>
      </c>
      <c r="AY340" t="s">
        <v>1826</v>
      </c>
      <c r="BG340"/>
    </row>
    <row r="341" spans="46:59" x14ac:dyDescent="0.25">
      <c r="AT341" t="s">
        <v>1433</v>
      </c>
      <c r="AU341" t="s">
        <v>1070</v>
      </c>
      <c r="AV341" t="str">
        <f t="shared" si="12"/>
        <v>Multicountry Americas ORAS-CONHU</v>
      </c>
      <c r="AX341" t="s">
        <v>1218</v>
      </c>
      <c r="AY341" t="s">
        <v>837</v>
      </c>
      <c r="BG341"/>
    </row>
    <row r="342" spans="46:59" x14ac:dyDescent="0.25">
      <c r="AT342" t="s">
        <v>1433</v>
      </c>
      <c r="AU342" t="s">
        <v>1096</v>
      </c>
      <c r="AV342" t="str">
        <f t="shared" si="12"/>
        <v>Multicountry Americas ORAS-CONHU</v>
      </c>
      <c r="AX342" t="s">
        <v>1218</v>
      </c>
      <c r="AY342" t="s">
        <v>1827</v>
      </c>
      <c r="BG342"/>
    </row>
    <row r="343" spans="46:59" x14ac:dyDescent="0.25">
      <c r="AT343" t="s">
        <v>1433</v>
      </c>
      <c r="AU343" t="s">
        <v>1255</v>
      </c>
      <c r="AV343" t="str">
        <f t="shared" si="12"/>
        <v>Multicountry Americas ORAS-CONHU</v>
      </c>
      <c r="AX343" t="s">
        <v>1218</v>
      </c>
      <c r="AY343" t="s">
        <v>1828</v>
      </c>
      <c r="BG343"/>
    </row>
    <row r="344" spans="46:59" x14ac:dyDescent="0.25">
      <c r="AT344" t="s">
        <v>1441</v>
      </c>
      <c r="AU344" t="s">
        <v>1458</v>
      </c>
      <c r="AV344" t="str">
        <f t="shared" si="12"/>
        <v>Multicountry Caribbean MCC</v>
      </c>
      <c r="AX344" t="s">
        <v>1218</v>
      </c>
      <c r="AY344" t="s">
        <v>1829</v>
      </c>
      <c r="BG344"/>
    </row>
    <row r="345" spans="46:59" x14ac:dyDescent="0.25">
      <c r="AT345" t="s">
        <v>1441</v>
      </c>
      <c r="AU345" t="s">
        <v>1581</v>
      </c>
      <c r="AV345" t="str">
        <f t="shared" si="12"/>
        <v>Multicountry Caribbean MCC</v>
      </c>
      <c r="AX345" t="s">
        <v>1218</v>
      </c>
      <c r="AY345" t="s">
        <v>1758</v>
      </c>
      <c r="BG345"/>
    </row>
    <row r="346" spans="46:59" x14ac:dyDescent="0.25">
      <c r="AT346" t="s">
        <v>1441</v>
      </c>
      <c r="AU346" t="s">
        <v>1585</v>
      </c>
      <c r="AV346" t="str">
        <f t="shared" si="12"/>
        <v>Multicountry Caribbean MCC</v>
      </c>
      <c r="AX346" t="s">
        <v>1171</v>
      </c>
      <c r="AY346" t="s">
        <v>1830</v>
      </c>
      <c r="BG346"/>
    </row>
    <row r="347" spans="46:59" x14ac:dyDescent="0.25">
      <c r="AT347" t="s">
        <v>1441</v>
      </c>
      <c r="AU347" t="s">
        <v>1588</v>
      </c>
      <c r="AV347" t="str">
        <f t="shared" si="12"/>
        <v>Multicountry Caribbean MCC</v>
      </c>
      <c r="AX347" t="s">
        <v>1225</v>
      </c>
      <c r="AY347" t="s">
        <v>1831</v>
      </c>
      <c r="BG347"/>
    </row>
    <row r="348" spans="46:59" x14ac:dyDescent="0.25">
      <c r="AT348" t="s">
        <v>1441</v>
      </c>
      <c r="AU348" t="s">
        <v>1592</v>
      </c>
      <c r="AV348" t="str">
        <f t="shared" si="12"/>
        <v>Multicountry Caribbean MCC</v>
      </c>
      <c r="AX348" t="s">
        <v>1225</v>
      </c>
      <c r="AY348" t="s">
        <v>1832</v>
      </c>
      <c r="BG348"/>
    </row>
    <row r="349" spans="46:59" x14ac:dyDescent="0.25">
      <c r="AT349" t="s">
        <v>1441</v>
      </c>
      <c r="AU349" t="s">
        <v>1596</v>
      </c>
      <c r="AV349" t="str">
        <f t="shared" si="12"/>
        <v>Multicountry Caribbean MCC</v>
      </c>
      <c r="AX349" t="s">
        <v>1225</v>
      </c>
      <c r="AY349" t="s">
        <v>831</v>
      </c>
      <c r="BG349"/>
    </row>
    <row r="350" spans="46:59" x14ac:dyDescent="0.25">
      <c r="AT350" t="s">
        <v>1459</v>
      </c>
      <c r="AU350" t="s">
        <v>668</v>
      </c>
      <c r="AV350" t="str">
        <f t="shared" si="12"/>
        <v>Multicountry HIV SEA AFAO</v>
      </c>
      <c r="AX350" t="s">
        <v>1229</v>
      </c>
      <c r="AY350" t="s">
        <v>1833</v>
      </c>
      <c r="BG350"/>
    </row>
    <row r="351" spans="46:59" x14ac:dyDescent="0.25">
      <c r="AT351" t="s">
        <v>1459</v>
      </c>
      <c r="AU351" t="s">
        <v>1015</v>
      </c>
      <c r="AV351" t="str">
        <f t="shared" si="12"/>
        <v>Multicountry HIV SEA AFAO</v>
      </c>
      <c r="AX351" t="s">
        <v>1234</v>
      </c>
      <c r="AY351" t="s">
        <v>1233</v>
      </c>
      <c r="BG351"/>
    </row>
    <row r="352" spans="46:59" x14ac:dyDescent="0.25">
      <c r="AT352" t="s">
        <v>1459</v>
      </c>
      <c r="AU352" t="s">
        <v>1104</v>
      </c>
      <c r="AV352" t="str">
        <f t="shared" si="12"/>
        <v>Multicountry HIV SEA AFAO</v>
      </c>
      <c r="AX352" t="s">
        <v>1234</v>
      </c>
      <c r="AY352" t="s">
        <v>614</v>
      </c>
      <c r="BG352"/>
    </row>
    <row r="353" spans="46:59" x14ac:dyDescent="0.25">
      <c r="AT353" t="s">
        <v>1459</v>
      </c>
      <c r="AU353" t="s">
        <v>972</v>
      </c>
      <c r="AV353" t="str">
        <f t="shared" si="12"/>
        <v>Multicountry HIV SEA AFAO</v>
      </c>
      <c r="AX353" t="s">
        <v>1238</v>
      </c>
      <c r="AY353" t="s">
        <v>1834</v>
      </c>
      <c r="BG353"/>
    </row>
    <row r="354" spans="46:59" x14ac:dyDescent="0.25">
      <c r="AT354" t="s">
        <v>1488</v>
      </c>
      <c r="AU354" t="s">
        <v>466</v>
      </c>
      <c r="AV354" t="str">
        <f t="shared" si="12"/>
        <v>Multicountry TB Asia UNDP</v>
      </c>
      <c r="AX354" t="s">
        <v>1238</v>
      </c>
      <c r="AY354" t="s">
        <v>1835</v>
      </c>
      <c r="BG354"/>
    </row>
    <row r="355" spans="46:59" x14ac:dyDescent="0.25">
      <c r="AT355" t="s">
        <v>1488</v>
      </c>
      <c r="AU355" t="s">
        <v>925</v>
      </c>
      <c r="AV355" t="str">
        <f t="shared" si="12"/>
        <v>Multicountry TB Asia UNDP</v>
      </c>
      <c r="AX355" t="s">
        <v>1238</v>
      </c>
      <c r="AY355" t="s">
        <v>1836</v>
      </c>
      <c r="BG355"/>
    </row>
    <row r="356" spans="46:59" x14ac:dyDescent="0.25">
      <c r="AT356" t="s">
        <v>1488</v>
      </c>
      <c r="AU356" t="s">
        <v>1088</v>
      </c>
      <c r="AV356" t="str">
        <f t="shared" si="12"/>
        <v>Multicountry TB Asia UNDP</v>
      </c>
      <c r="AX356" t="s">
        <v>1238</v>
      </c>
      <c r="AY356" t="s">
        <v>1837</v>
      </c>
      <c r="BG356"/>
    </row>
    <row r="357" spans="46:59" x14ac:dyDescent="0.25">
      <c r="AT357" t="s">
        <v>1444</v>
      </c>
      <c r="AU357" t="s">
        <v>744</v>
      </c>
      <c r="AV357" t="str">
        <f t="shared" si="12"/>
        <v>Multicountry East Asia and Pacific RAI</v>
      </c>
      <c r="AX357" t="s">
        <v>1238</v>
      </c>
      <c r="AY357" t="s">
        <v>1838</v>
      </c>
      <c r="BG357"/>
    </row>
    <row r="358" spans="46:59" x14ac:dyDescent="0.25">
      <c r="AT358" t="s">
        <v>1444</v>
      </c>
      <c r="AU358" t="s">
        <v>961</v>
      </c>
      <c r="AV358" t="str">
        <f t="shared" si="12"/>
        <v>Multicountry East Asia and Pacific RAI</v>
      </c>
      <c r="AX358" t="s">
        <v>1238</v>
      </c>
      <c r="AY358" t="s">
        <v>1839</v>
      </c>
      <c r="BG358"/>
    </row>
    <row r="359" spans="46:59" x14ac:dyDescent="0.25">
      <c r="AT359" t="s">
        <v>1444</v>
      </c>
      <c r="AU359" t="s">
        <v>1000</v>
      </c>
      <c r="AV359" t="str">
        <f t="shared" si="12"/>
        <v>Multicountry East Asia and Pacific RAI</v>
      </c>
      <c r="AX359" t="s">
        <v>1238</v>
      </c>
      <c r="AY359" t="s">
        <v>1840</v>
      </c>
      <c r="BG359"/>
    </row>
    <row r="360" spans="46:59" x14ac:dyDescent="0.25">
      <c r="AT360" t="s">
        <v>1444</v>
      </c>
      <c r="AU360" t="s">
        <v>1266</v>
      </c>
      <c r="AV360" t="str">
        <f t="shared" si="12"/>
        <v>Multicountry East Asia and Pacific RAI</v>
      </c>
      <c r="AX360" t="s">
        <v>1238</v>
      </c>
      <c r="AY360" t="s">
        <v>1841</v>
      </c>
      <c r="BG360"/>
    </row>
    <row r="361" spans="46:59" x14ac:dyDescent="0.25">
      <c r="AT361" t="s">
        <v>1484</v>
      </c>
      <c r="AU361" t="s">
        <v>744</v>
      </c>
      <c r="AV361" t="str">
        <f t="shared" si="12"/>
        <v>Multicountry TB Asia TEAM</v>
      </c>
      <c r="AX361" t="s">
        <v>1238</v>
      </c>
      <c r="AY361" t="s">
        <v>1842</v>
      </c>
      <c r="BG361"/>
    </row>
    <row r="362" spans="46:59" x14ac:dyDescent="0.25">
      <c r="AT362" t="s">
        <v>1484</v>
      </c>
      <c r="AU362" t="s">
        <v>961</v>
      </c>
      <c r="AV362" t="str">
        <f t="shared" si="12"/>
        <v>Multicountry TB Asia TEAM</v>
      </c>
      <c r="AX362" t="s">
        <v>1238</v>
      </c>
      <c r="AY362" t="s">
        <v>1843</v>
      </c>
      <c r="BG362"/>
    </row>
    <row r="363" spans="46:59" x14ac:dyDescent="0.25">
      <c r="AT363" t="s">
        <v>1484</v>
      </c>
      <c r="AU363" t="s">
        <v>1000</v>
      </c>
      <c r="AV363" t="str">
        <f t="shared" si="12"/>
        <v>Multicountry TB Asia TEAM</v>
      </c>
      <c r="AX363" t="s">
        <v>1243</v>
      </c>
      <c r="AY363" t="s">
        <v>510</v>
      </c>
      <c r="BG363"/>
    </row>
    <row r="364" spans="46:59" x14ac:dyDescent="0.25">
      <c r="AT364" t="s">
        <v>1484</v>
      </c>
      <c r="AU364" t="s">
        <v>1266</v>
      </c>
      <c r="AV364" t="str">
        <f t="shared" si="12"/>
        <v>Multicountry TB Asia TEAM</v>
      </c>
      <c r="AX364" t="s">
        <v>1243</v>
      </c>
      <c r="AY364" t="s">
        <v>1143</v>
      </c>
      <c r="BG364"/>
    </row>
    <row r="365" spans="46:59" x14ac:dyDescent="0.25">
      <c r="AT365" t="s">
        <v>1484</v>
      </c>
      <c r="AU365" t="s">
        <v>1299</v>
      </c>
      <c r="AV365" t="str">
        <f t="shared" si="12"/>
        <v>Multicountry TB Asia TEAM</v>
      </c>
      <c r="AX365" t="s">
        <v>1243</v>
      </c>
      <c r="AY365" t="s">
        <v>1233</v>
      </c>
      <c r="BG365"/>
    </row>
    <row r="366" spans="46:59" x14ac:dyDescent="0.25">
      <c r="AT366" t="s">
        <v>1468</v>
      </c>
      <c r="AU366" t="s">
        <v>1450</v>
      </c>
      <c r="AV366" t="str">
        <f t="shared" si="12"/>
        <v>Multicountry Middle East MER</v>
      </c>
      <c r="AX366" t="s">
        <v>972</v>
      </c>
      <c r="AY366" t="s">
        <v>1844</v>
      </c>
      <c r="BG366"/>
    </row>
    <row r="367" spans="46:59" x14ac:dyDescent="0.25">
      <c r="AT367" t="s">
        <v>1468</v>
      </c>
      <c r="AU367" t="s">
        <v>1184</v>
      </c>
      <c r="AV367" t="str">
        <f t="shared" si="12"/>
        <v>Multicountry Middle East MER</v>
      </c>
      <c r="AX367" t="s">
        <v>972</v>
      </c>
      <c r="AY367" t="s">
        <v>1845</v>
      </c>
      <c r="BG367"/>
    </row>
    <row r="368" spans="46:59" x14ac:dyDescent="0.25">
      <c r="AT368" t="s">
        <v>1468</v>
      </c>
      <c r="AU368" t="s">
        <v>1188</v>
      </c>
      <c r="AV368" t="str">
        <f t="shared" si="12"/>
        <v>Multicountry Middle East MER</v>
      </c>
      <c r="AX368" t="s">
        <v>1251</v>
      </c>
      <c r="AY368" t="s">
        <v>510</v>
      </c>
      <c r="BG368"/>
    </row>
    <row r="369" spans="46:59" x14ac:dyDescent="0.25">
      <c r="AT369" t="s">
        <v>1468</v>
      </c>
      <c r="AU369" t="s">
        <v>1657</v>
      </c>
      <c r="AV369" t="str">
        <f t="shared" si="12"/>
        <v>Multicountry Middle East MER</v>
      </c>
      <c r="AX369" t="s">
        <v>1251</v>
      </c>
      <c r="AY369" t="s">
        <v>1846</v>
      </c>
      <c r="BG369"/>
    </row>
    <row r="370" spans="46:59" x14ac:dyDescent="0.25">
      <c r="AT370" t="s">
        <v>1468</v>
      </c>
      <c r="AU370" t="s">
        <v>1662</v>
      </c>
      <c r="AV370" t="str">
        <f t="shared" si="12"/>
        <v>Multicountry Middle East MER</v>
      </c>
      <c r="AX370" t="s">
        <v>1255</v>
      </c>
      <c r="AY370" t="s">
        <v>1847</v>
      </c>
      <c r="BG370"/>
    </row>
    <row r="371" spans="46:59" x14ac:dyDescent="0.25">
      <c r="AT371" t="s">
        <v>1468</v>
      </c>
      <c r="AU371" t="s">
        <v>1667</v>
      </c>
      <c r="AV371" t="str">
        <f t="shared" si="12"/>
        <v>Multicountry Middle East MER</v>
      </c>
      <c r="AX371" t="s">
        <v>1662</v>
      </c>
      <c r="AY371" t="s">
        <v>510</v>
      </c>
      <c r="BG371"/>
    </row>
    <row r="372" spans="46:59" x14ac:dyDescent="0.25">
      <c r="AT372" t="s">
        <v>1499</v>
      </c>
      <c r="AU372" t="s">
        <v>1672</v>
      </c>
      <c r="AV372" t="str">
        <f t="shared" si="12"/>
        <v>Multicountry Western Pacific</v>
      </c>
      <c r="AX372" t="s">
        <v>1258</v>
      </c>
      <c r="AY372" t="s">
        <v>510</v>
      </c>
      <c r="BG372"/>
    </row>
    <row r="373" spans="46:59" x14ac:dyDescent="0.25">
      <c r="AT373" t="s">
        <v>1499</v>
      </c>
      <c r="AU373" t="s">
        <v>1676</v>
      </c>
      <c r="AV373" t="str">
        <f t="shared" si="12"/>
        <v>Multicountry Western Pacific</v>
      </c>
      <c r="AX373" t="s">
        <v>1258</v>
      </c>
      <c r="AY373" t="s">
        <v>1471</v>
      </c>
      <c r="BG373"/>
    </row>
    <row r="374" spans="46:59" x14ac:dyDescent="0.25">
      <c r="AT374" t="s">
        <v>1499</v>
      </c>
      <c r="AU374" t="s">
        <v>1679</v>
      </c>
      <c r="AV374" t="str">
        <f t="shared" si="12"/>
        <v>Multicountry Western Pacific</v>
      </c>
      <c r="AX374" t="s">
        <v>1258</v>
      </c>
      <c r="AY374" t="s">
        <v>1848</v>
      </c>
      <c r="BG374"/>
    </row>
    <row r="375" spans="46:59" x14ac:dyDescent="0.25">
      <c r="AT375" t="s">
        <v>1499</v>
      </c>
      <c r="AU375" t="s">
        <v>1682</v>
      </c>
      <c r="AV375" t="str">
        <f t="shared" si="12"/>
        <v>Multicountry Western Pacific</v>
      </c>
      <c r="AX375" t="s">
        <v>1262</v>
      </c>
      <c r="AY375" t="s">
        <v>690</v>
      </c>
      <c r="BG375"/>
    </row>
    <row r="376" spans="46:59" x14ac:dyDescent="0.25">
      <c r="AT376" t="s">
        <v>1499</v>
      </c>
      <c r="AU376" t="s">
        <v>1686</v>
      </c>
      <c r="AV376" t="str">
        <f t="shared" si="12"/>
        <v>Multicountry Western Pacific</v>
      </c>
      <c r="AX376" t="s">
        <v>1262</v>
      </c>
      <c r="AY376" t="s">
        <v>1849</v>
      </c>
      <c r="BG376"/>
    </row>
    <row r="377" spans="46:59" x14ac:dyDescent="0.25">
      <c r="AT377" t="s">
        <v>1499</v>
      </c>
      <c r="AU377" t="s">
        <v>1691</v>
      </c>
      <c r="AV377" t="str">
        <f t="shared" si="12"/>
        <v>Multicountry Western Pacific</v>
      </c>
      <c r="AX377" t="s">
        <v>1262</v>
      </c>
      <c r="AY377" t="s">
        <v>1143</v>
      </c>
      <c r="BG377"/>
    </row>
    <row r="378" spans="46:59" x14ac:dyDescent="0.25">
      <c r="AT378" t="s">
        <v>1499</v>
      </c>
      <c r="AU378" t="s">
        <v>1695</v>
      </c>
      <c r="AV378" t="str">
        <f t="shared" si="12"/>
        <v>Multicountry Western Pacific</v>
      </c>
      <c r="AX378" t="s">
        <v>1262</v>
      </c>
      <c r="AY378" t="s">
        <v>1479</v>
      </c>
      <c r="BG378"/>
    </row>
    <row r="379" spans="46:59" x14ac:dyDescent="0.25">
      <c r="AT379" t="s">
        <v>1499</v>
      </c>
      <c r="AU379" t="s">
        <v>1699</v>
      </c>
      <c r="AV379" t="str">
        <f t="shared" si="12"/>
        <v>Multicountry Western Pacific</v>
      </c>
      <c r="AX379" t="s">
        <v>1266</v>
      </c>
      <c r="AY379" t="s">
        <v>1850</v>
      </c>
      <c r="BG379"/>
    </row>
    <row r="380" spans="46:59" x14ac:dyDescent="0.25">
      <c r="AT380" t="s">
        <v>1499</v>
      </c>
      <c r="AU380" t="s">
        <v>1702</v>
      </c>
      <c r="AV380" t="str">
        <f t="shared" si="12"/>
        <v>Multicountry Western Pacific</v>
      </c>
      <c r="AX380" t="s">
        <v>1266</v>
      </c>
      <c r="AY380" t="s">
        <v>1851</v>
      </c>
      <c r="BG380"/>
    </row>
    <row r="381" spans="46:59" x14ac:dyDescent="0.25">
      <c r="AT381" t="s">
        <v>1499</v>
      </c>
      <c r="AU381" t="s">
        <v>1706</v>
      </c>
      <c r="AV381" t="str">
        <f t="shared" si="12"/>
        <v>Multicountry Western Pacific</v>
      </c>
      <c r="AX381" t="s">
        <v>1269</v>
      </c>
      <c r="AY381" t="s">
        <v>1852</v>
      </c>
      <c r="BG381"/>
    </row>
    <row r="382" spans="46:59" x14ac:dyDescent="0.25">
      <c r="AT382" t="s">
        <v>1499</v>
      </c>
      <c r="AU382" t="s">
        <v>1709</v>
      </c>
      <c r="AV382" t="str">
        <f t="shared" si="12"/>
        <v>Multicountry Western Pacific</v>
      </c>
      <c r="AX382" t="s">
        <v>1273</v>
      </c>
      <c r="AY382" t="s">
        <v>837</v>
      </c>
      <c r="BG382"/>
    </row>
    <row r="383" spans="46:59" x14ac:dyDescent="0.25">
      <c r="AT383" t="s">
        <v>1496</v>
      </c>
      <c r="AU383" t="s">
        <v>1686</v>
      </c>
      <c r="AV383" t="str">
        <f t="shared" si="12"/>
        <v>Multicountry Western Pacific</v>
      </c>
      <c r="AX383" t="s">
        <v>1273</v>
      </c>
      <c r="AY383" t="s">
        <v>1853</v>
      </c>
      <c r="BG383"/>
    </row>
    <row r="384" spans="46:59" x14ac:dyDescent="0.25">
      <c r="AT384" t="s">
        <v>1496</v>
      </c>
      <c r="AU384" t="s">
        <v>1706</v>
      </c>
      <c r="AV384" t="str">
        <f t="shared" si="12"/>
        <v>Multicountry Western Pacific</v>
      </c>
      <c r="AX384" t="s">
        <v>1273</v>
      </c>
      <c r="AY384" t="s">
        <v>1854</v>
      </c>
      <c r="BG384"/>
    </row>
    <row r="385" spans="46:59" x14ac:dyDescent="0.25">
      <c r="AT385" t="s">
        <v>1496</v>
      </c>
      <c r="AU385" t="s">
        <v>1672</v>
      </c>
      <c r="AV385" t="str">
        <f t="shared" si="12"/>
        <v>Multicountry Western Pacific</v>
      </c>
      <c r="AX385" t="s">
        <v>1273</v>
      </c>
      <c r="AY385" t="s">
        <v>1143</v>
      </c>
      <c r="BG385"/>
    </row>
    <row r="386" spans="46:59" x14ac:dyDescent="0.25">
      <c r="AT386" t="s">
        <v>1496</v>
      </c>
      <c r="AU386" t="s">
        <v>1676</v>
      </c>
      <c r="AV386" t="str">
        <f t="shared" si="12"/>
        <v>Multicountry Western Pacific</v>
      </c>
      <c r="AX386" t="s">
        <v>1194</v>
      </c>
      <c r="AY386" t="s">
        <v>1855</v>
      </c>
      <c r="BG386"/>
    </row>
    <row r="387" spans="46:59" x14ac:dyDescent="0.25">
      <c r="AT387" t="s">
        <v>1496</v>
      </c>
      <c r="AU387" t="s">
        <v>1679</v>
      </c>
      <c r="AV387" t="str">
        <f t="shared" ref="AV387:AV450" si="13">INDEX(D:D,MATCH(AT387,C:C,0))</f>
        <v>Multicountry Western Pacific</v>
      </c>
      <c r="AX387" t="s">
        <v>1194</v>
      </c>
      <c r="AY387" t="s">
        <v>1856</v>
      </c>
      <c r="BG387"/>
    </row>
    <row r="388" spans="46:59" x14ac:dyDescent="0.25">
      <c r="AT388" t="s">
        <v>1496</v>
      </c>
      <c r="AU388" t="s">
        <v>1691</v>
      </c>
      <c r="AV388" t="str">
        <f t="shared" si="13"/>
        <v>Multicountry Western Pacific</v>
      </c>
      <c r="AX388" t="s">
        <v>1194</v>
      </c>
      <c r="AY388" t="s">
        <v>1857</v>
      </c>
      <c r="BG388"/>
    </row>
    <row r="389" spans="46:59" x14ac:dyDescent="0.25">
      <c r="AT389" t="s">
        <v>1496</v>
      </c>
      <c r="AU389" t="s">
        <v>1682</v>
      </c>
      <c r="AV389" t="str">
        <f t="shared" si="13"/>
        <v>Multicountry Western Pacific</v>
      </c>
      <c r="AX389" t="s">
        <v>1280</v>
      </c>
      <c r="AY389" t="s">
        <v>510</v>
      </c>
      <c r="BG389"/>
    </row>
    <row r="390" spans="46:59" x14ac:dyDescent="0.25">
      <c r="AT390" t="s">
        <v>1496</v>
      </c>
      <c r="AU390" t="s">
        <v>1695</v>
      </c>
      <c r="AV390" t="str">
        <f t="shared" si="13"/>
        <v>Multicountry Western Pacific</v>
      </c>
      <c r="AX390" t="s">
        <v>1284</v>
      </c>
      <c r="AY390" t="s">
        <v>1858</v>
      </c>
      <c r="BG390"/>
    </row>
    <row r="391" spans="46:59" x14ac:dyDescent="0.25">
      <c r="AT391" t="s">
        <v>1496</v>
      </c>
      <c r="AU391" t="s">
        <v>1699</v>
      </c>
      <c r="AV391" t="str">
        <f t="shared" si="13"/>
        <v>Multicountry Western Pacific</v>
      </c>
      <c r="AX391" t="s">
        <v>1284</v>
      </c>
      <c r="AY391" t="s">
        <v>1859</v>
      </c>
      <c r="BG391"/>
    </row>
    <row r="392" spans="46:59" x14ac:dyDescent="0.25">
      <c r="AT392" t="s">
        <v>1496</v>
      </c>
      <c r="AU392" t="s">
        <v>1702</v>
      </c>
      <c r="AV392" t="str">
        <f t="shared" si="13"/>
        <v>Multicountry Western Pacific</v>
      </c>
      <c r="AX392" t="s">
        <v>1175</v>
      </c>
      <c r="AY392" t="s">
        <v>1233</v>
      </c>
      <c r="BG392"/>
    </row>
    <row r="393" spans="46:59" x14ac:dyDescent="0.25">
      <c r="AT393" t="s">
        <v>1496</v>
      </c>
      <c r="AU393" t="s">
        <v>1709</v>
      </c>
      <c r="AV393" t="str">
        <f t="shared" si="13"/>
        <v>Multicountry Western Pacific</v>
      </c>
      <c r="AX393" t="s">
        <v>1175</v>
      </c>
      <c r="AY393" t="s">
        <v>1860</v>
      </c>
      <c r="BG393"/>
    </row>
    <row r="394" spans="46:59" x14ac:dyDescent="0.25">
      <c r="AT394" t="s">
        <v>1572</v>
      </c>
      <c r="AU394" t="s">
        <v>1204</v>
      </c>
      <c r="AV394" t="str">
        <f t="shared" si="13"/>
        <v>Romania</v>
      </c>
      <c r="AX394" t="s">
        <v>1175</v>
      </c>
      <c r="AY394" t="s">
        <v>1671</v>
      </c>
      <c r="BG394"/>
    </row>
    <row r="395" spans="46:59" x14ac:dyDescent="0.25">
      <c r="AT395" t="s">
        <v>1575</v>
      </c>
      <c r="AU395" t="s">
        <v>1167</v>
      </c>
      <c r="AV395" t="str">
        <f t="shared" si="13"/>
        <v>Russian Federation</v>
      </c>
      <c r="AX395" t="s">
        <v>1175</v>
      </c>
      <c r="AY395" t="s">
        <v>1861</v>
      </c>
      <c r="BG395"/>
    </row>
    <row r="396" spans="46:59" x14ac:dyDescent="0.25">
      <c r="AT396" t="s">
        <v>1582</v>
      </c>
      <c r="AU396" t="s">
        <v>1210</v>
      </c>
      <c r="AV396" t="str">
        <f t="shared" si="13"/>
        <v>Rwanda</v>
      </c>
      <c r="AX396" t="s">
        <v>1178</v>
      </c>
      <c r="AY396" t="s">
        <v>510</v>
      </c>
      <c r="BG396"/>
    </row>
    <row r="397" spans="46:59" x14ac:dyDescent="0.25">
      <c r="AT397" t="s">
        <v>1578</v>
      </c>
      <c r="AU397" t="s">
        <v>1210</v>
      </c>
      <c r="AV397" t="str">
        <f t="shared" si="13"/>
        <v>Rwanda</v>
      </c>
      <c r="AX397" t="s">
        <v>1178</v>
      </c>
      <c r="AY397" t="s">
        <v>1862</v>
      </c>
      <c r="BG397"/>
    </row>
    <row r="398" spans="46:59" x14ac:dyDescent="0.25">
      <c r="AT398" t="s">
        <v>1658</v>
      </c>
      <c r="AU398" t="s">
        <v>1251</v>
      </c>
      <c r="AV398" t="str">
        <f t="shared" si="13"/>
        <v>Sudan</v>
      </c>
      <c r="AX398" t="s">
        <v>1178</v>
      </c>
      <c r="AY398" t="s">
        <v>1863</v>
      </c>
      <c r="BG398"/>
    </row>
    <row r="399" spans="46:59" x14ac:dyDescent="0.25">
      <c r="AT399" t="s">
        <v>1653</v>
      </c>
      <c r="AU399" t="s">
        <v>1251</v>
      </c>
      <c r="AV399" t="str">
        <f t="shared" si="13"/>
        <v>Sudan</v>
      </c>
      <c r="AX399" t="s">
        <v>1178</v>
      </c>
      <c r="AY399" t="s">
        <v>1864</v>
      </c>
      <c r="BG399"/>
    </row>
    <row r="400" spans="46:59" x14ac:dyDescent="0.25">
      <c r="AT400" t="s">
        <v>1663</v>
      </c>
      <c r="AU400" t="s">
        <v>1251</v>
      </c>
      <c r="AV400" t="str">
        <f t="shared" si="13"/>
        <v>Sudan</v>
      </c>
      <c r="AX400" t="s">
        <v>1178</v>
      </c>
      <c r="AY400" t="s">
        <v>1865</v>
      </c>
      <c r="BG400"/>
    </row>
    <row r="401" spans="46:59" x14ac:dyDescent="0.25">
      <c r="AT401" t="s">
        <v>1593</v>
      </c>
      <c r="AU401" t="s">
        <v>1218</v>
      </c>
      <c r="AV401" t="str">
        <f t="shared" si="13"/>
        <v>Senegal</v>
      </c>
      <c r="AX401" t="s">
        <v>1295</v>
      </c>
      <c r="AY401" t="s">
        <v>510</v>
      </c>
      <c r="BG401"/>
    </row>
    <row r="402" spans="46:59" x14ac:dyDescent="0.25">
      <c r="AT402" t="s">
        <v>1589</v>
      </c>
      <c r="AU402" t="s">
        <v>1218</v>
      </c>
      <c r="AV402" t="str">
        <f t="shared" si="13"/>
        <v>Senegal</v>
      </c>
      <c r="AX402" t="s">
        <v>1299</v>
      </c>
      <c r="AY402" t="s">
        <v>1866</v>
      </c>
      <c r="BG402"/>
    </row>
    <row r="403" spans="46:59" x14ac:dyDescent="0.25">
      <c r="AT403" t="s">
        <v>1600</v>
      </c>
      <c r="AU403" t="s">
        <v>1218</v>
      </c>
      <c r="AV403" t="str">
        <f t="shared" si="13"/>
        <v>Senegal</v>
      </c>
      <c r="AX403" t="s">
        <v>1299</v>
      </c>
      <c r="AY403" t="s">
        <v>1867</v>
      </c>
      <c r="BG403"/>
    </row>
    <row r="404" spans="46:59" x14ac:dyDescent="0.25">
      <c r="AT404" t="s">
        <v>1597</v>
      </c>
      <c r="AU404" t="s">
        <v>1218</v>
      </c>
      <c r="AV404" t="str">
        <f t="shared" si="13"/>
        <v>Senegal</v>
      </c>
      <c r="AX404" t="s">
        <v>1299</v>
      </c>
      <c r="AY404" t="s">
        <v>1868</v>
      </c>
      <c r="BG404"/>
    </row>
    <row r="405" spans="46:59" x14ac:dyDescent="0.25">
      <c r="AT405" t="s">
        <v>1613</v>
      </c>
      <c r="AU405" t="s">
        <v>1229</v>
      </c>
      <c r="AV405" t="str">
        <f t="shared" si="13"/>
        <v>Solomon Islands</v>
      </c>
      <c r="AX405" t="s">
        <v>1299</v>
      </c>
      <c r="AY405" t="s">
        <v>1869</v>
      </c>
      <c r="BG405"/>
    </row>
    <row r="406" spans="46:59" x14ac:dyDescent="0.25">
      <c r="AT406" t="s">
        <v>1610</v>
      </c>
      <c r="AU406" t="s">
        <v>1229</v>
      </c>
      <c r="AV406" t="str">
        <f t="shared" si="13"/>
        <v>Solomon Islands</v>
      </c>
      <c r="AX406" t="s">
        <v>1299</v>
      </c>
      <c r="AY406" t="s">
        <v>1870</v>
      </c>
      <c r="BG406"/>
    </row>
    <row r="407" spans="46:59" x14ac:dyDescent="0.25">
      <c r="AT407" t="s">
        <v>1607</v>
      </c>
      <c r="AU407" t="s">
        <v>1225</v>
      </c>
      <c r="AV407" t="str">
        <f t="shared" si="13"/>
        <v>Sierra Leone</v>
      </c>
      <c r="AX407" t="s">
        <v>1299</v>
      </c>
      <c r="AY407" t="s">
        <v>1871</v>
      </c>
      <c r="BG407"/>
    </row>
    <row r="408" spans="46:59" x14ac:dyDescent="0.25">
      <c r="AT408" t="s">
        <v>1605</v>
      </c>
      <c r="AU408" t="s">
        <v>1225</v>
      </c>
      <c r="AV408" t="str">
        <f t="shared" si="13"/>
        <v>Sierra Leone</v>
      </c>
      <c r="AX408" t="s">
        <v>1667</v>
      </c>
      <c r="AY408" t="s">
        <v>1872</v>
      </c>
      <c r="BG408"/>
    </row>
    <row r="409" spans="46:59" x14ac:dyDescent="0.25">
      <c r="AT409" t="s">
        <v>1080</v>
      </c>
      <c r="AU409" t="s">
        <v>849</v>
      </c>
      <c r="AV409" t="str">
        <f t="shared" si="13"/>
        <v>El Salvador</v>
      </c>
      <c r="AX409" t="s">
        <v>1667</v>
      </c>
      <c r="AY409" t="s">
        <v>1873</v>
      </c>
      <c r="BG409"/>
    </row>
    <row r="410" spans="46:59" x14ac:dyDescent="0.25">
      <c r="AT410" t="s">
        <v>1071</v>
      </c>
      <c r="AU410" t="s">
        <v>849</v>
      </c>
      <c r="AV410" t="str">
        <f t="shared" si="13"/>
        <v>El Salvador</v>
      </c>
      <c r="AX410" t="s">
        <v>1667</v>
      </c>
      <c r="AY410" t="s">
        <v>1874</v>
      </c>
      <c r="BG410"/>
    </row>
    <row r="411" spans="46:59" x14ac:dyDescent="0.25">
      <c r="AT411" t="s">
        <v>1622</v>
      </c>
      <c r="AU411" t="s">
        <v>1234</v>
      </c>
      <c r="AV411" t="str">
        <f t="shared" si="13"/>
        <v>Somalia</v>
      </c>
      <c r="AX411" t="s">
        <v>1303</v>
      </c>
      <c r="AY411" t="s">
        <v>510</v>
      </c>
      <c r="BG411"/>
    </row>
    <row r="412" spans="46:59" x14ac:dyDescent="0.25">
      <c r="AT412" t="s">
        <v>1619</v>
      </c>
      <c r="AU412" t="s">
        <v>1234</v>
      </c>
      <c r="AV412" t="str">
        <f t="shared" si="13"/>
        <v>Somalia</v>
      </c>
      <c r="AX412" t="s">
        <v>1303</v>
      </c>
      <c r="AY412" t="s">
        <v>1875</v>
      </c>
      <c r="BG412"/>
    </row>
    <row r="413" spans="46:59" x14ac:dyDescent="0.25">
      <c r="AT413" t="s">
        <v>1616</v>
      </c>
      <c r="AU413" t="s">
        <v>1234</v>
      </c>
      <c r="AV413" t="str">
        <f t="shared" si="13"/>
        <v>Somalia</v>
      </c>
      <c r="AX413" t="s">
        <v>1303</v>
      </c>
      <c r="AY413" t="s">
        <v>1876</v>
      </c>
      <c r="BG413"/>
    </row>
    <row r="414" spans="46:59" x14ac:dyDescent="0.25">
      <c r="AT414" t="s">
        <v>1603</v>
      </c>
      <c r="AU414" t="s">
        <v>1171</v>
      </c>
      <c r="AV414" t="str">
        <f t="shared" si="13"/>
        <v>Serbia</v>
      </c>
      <c r="AX414" t="s">
        <v>1288</v>
      </c>
      <c r="AY414" t="s">
        <v>1877</v>
      </c>
      <c r="BG414"/>
    </row>
    <row r="415" spans="46:59" x14ac:dyDescent="0.25">
      <c r="AT415" t="s">
        <v>1643</v>
      </c>
      <c r="AU415" t="s">
        <v>1243</v>
      </c>
      <c r="AV415" t="str">
        <f t="shared" si="13"/>
        <v>South Sudan</v>
      </c>
      <c r="AX415" t="s">
        <v>1308</v>
      </c>
      <c r="AY415" t="s">
        <v>510</v>
      </c>
      <c r="BG415"/>
    </row>
    <row r="416" spans="46:59" x14ac:dyDescent="0.25">
      <c r="AT416" t="s">
        <v>1640</v>
      </c>
      <c r="AU416" t="s">
        <v>1243</v>
      </c>
      <c r="AV416" t="str">
        <f t="shared" si="13"/>
        <v>South Sudan</v>
      </c>
      <c r="AX416" t="s">
        <v>1308</v>
      </c>
      <c r="AY416" t="s">
        <v>1878</v>
      </c>
      <c r="BG416"/>
    </row>
    <row r="417" spans="46:59" x14ac:dyDescent="0.25">
      <c r="AT417" t="s">
        <v>1586</v>
      </c>
      <c r="AU417" t="s">
        <v>1214</v>
      </c>
      <c r="AV417" t="str">
        <f t="shared" si="13"/>
        <v>Sao Tome and Principe</v>
      </c>
      <c r="BG417"/>
    </row>
    <row r="418" spans="46:59" x14ac:dyDescent="0.25">
      <c r="AT418" t="s">
        <v>1668</v>
      </c>
      <c r="AU418" t="s">
        <v>1255</v>
      </c>
      <c r="AV418" t="str">
        <f t="shared" si="13"/>
        <v>Suriname</v>
      </c>
      <c r="BG418"/>
    </row>
    <row r="419" spans="46:59" x14ac:dyDescent="0.25">
      <c r="AT419" t="s">
        <v>1673</v>
      </c>
      <c r="AU419" t="s">
        <v>1255</v>
      </c>
      <c r="AV419" t="str">
        <f t="shared" si="13"/>
        <v>Suriname</v>
      </c>
      <c r="BG419"/>
    </row>
    <row r="420" spans="46:59" x14ac:dyDescent="0.25">
      <c r="AT420" t="s">
        <v>1120</v>
      </c>
      <c r="AU420" t="s">
        <v>861</v>
      </c>
      <c r="AV420" t="str">
        <f t="shared" si="13"/>
        <v>Eswatini</v>
      </c>
      <c r="BG420"/>
    </row>
    <row r="421" spans="46:59" x14ac:dyDescent="0.25">
      <c r="AT421" t="s">
        <v>1124</v>
      </c>
      <c r="AU421" t="s">
        <v>861</v>
      </c>
      <c r="AV421" t="str">
        <f t="shared" si="13"/>
        <v>Eswatini</v>
      </c>
      <c r="BG421"/>
    </row>
    <row r="422" spans="46:59" x14ac:dyDescent="0.25">
      <c r="AT422" t="s">
        <v>1112</v>
      </c>
      <c r="AU422" t="s">
        <v>861</v>
      </c>
      <c r="AV422" t="str">
        <f t="shared" si="13"/>
        <v>Eswatini</v>
      </c>
      <c r="BG422"/>
    </row>
    <row r="423" spans="46:59" x14ac:dyDescent="0.25">
      <c r="AT423" t="s">
        <v>915</v>
      </c>
      <c r="AU423" t="s">
        <v>782</v>
      </c>
      <c r="AV423" t="str">
        <f t="shared" si="13"/>
        <v>Chad</v>
      </c>
      <c r="BG423"/>
    </row>
    <row r="424" spans="46:59" x14ac:dyDescent="0.25">
      <c r="AT424" t="s">
        <v>922</v>
      </c>
      <c r="AU424" t="s">
        <v>782</v>
      </c>
      <c r="AV424" t="str">
        <f t="shared" si="13"/>
        <v>Chad</v>
      </c>
      <c r="BG424"/>
    </row>
    <row r="425" spans="46:59" x14ac:dyDescent="0.25">
      <c r="AT425" t="s">
        <v>926</v>
      </c>
      <c r="AU425" t="s">
        <v>782</v>
      </c>
      <c r="AV425" t="str">
        <f t="shared" si="13"/>
        <v>Chad</v>
      </c>
      <c r="BG425"/>
    </row>
    <row r="426" spans="46:59" x14ac:dyDescent="0.25">
      <c r="AT426" t="s">
        <v>1713</v>
      </c>
      <c r="AU426" t="s">
        <v>1273</v>
      </c>
      <c r="AV426" t="str">
        <f t="shared" si="13"/>
        <v>Togo</v>
      </c>
      <c r="BG426"/>
    </row>
    <row r="427" spans="46:59" x14ac:dyDescent="0.25">
      <c r="AT427" t="s">
        <v>1719</v>
      </c>
      <c r="AU427" t="s">
        <v>1273</v>
      </c>
      <c r="AV427" t="str">
        <f t="shared" si="13"/>
        <v>Togo</v>
      </c>
      <c r="BG427"/>
    </row>
    <row r="428" spans="46:59" x14ac:dyDescent="0.25">
      <c r="AT428" t="s">
        <v>1716</v>
      </c>
      <c r="AU428" t="s">
        <v>1273</v>
      </c>
      <c r="AV428" t="str">
        <f t="shared" si="13"/>
        <v>Togo</v>
      </c>
      <c r="BG428"/>
    </row>
    <row r="429" spans="46:59" x14ac:dyDescent="0.25">
      <c r="AT429" t="s">
        <v>1696</v>
      </c>
      <c r="AU429" t="s">
        <v>1266</v>
      </c>
      <c r="AV429" t="str">
        <f t="shared" si="13"/>
        <v>Thailand</v>
      </c>
      <c r="BG429"/>
    </row>
    <row r="430" spans="46:59" x14ac:dyDescent="0.25">
      <c r="AT430" t="s">
        <v>1700</v>
      </c>
      <c r="AU430" t="s">
        <v>1266</v>
      </c>
      <c r="AV430" t="str">
        <f t="shared" si="13"/>
        <v>Thailand</v>
      </c>
      <c r="BG430"/>
    </row>
    <row r="431" spans="46:59" x14ac:dyDescent="0.25">
      <c r="AT431" t="s">
        <v>1677</v>
      </c>
      <c r="AU431" t="s">
        <v>1258</v>
      </c>
      <c r="AV431" t="str">
        <f t="shared" si="13"/>
        <v>Tajikistan</v>
      </c>
      <c r="BG431"/>
    </row>
    <row r="432" spans="46:59" x14ac:dyDescent="0.25">
      <c r="AT432" t="s">
        <v>1725</v>
      </c>
      <c r="AU432" t="s">
        <v>1280</v>
      </c>
      <c r="AV432" t="str">
        <f t="shared" si="13"/>
        <v>Turkmenistan</v>
      </c>
      <c r="BG432"/>
    </row>
    <row r="433" spans="46:59" x14ac:dyDescent="0.25">
      <c r="AT433" t="s">
        <v>1710</v>
      </c>
      <c r="AU433" t="s">
        <v>1269</v>
      </c>
      <c r="AV433" t="str">
        <f t="shared" si="13"/>
        <v>Timor-Leste</v>
      </c>
      <c r="BG433"/>
    </row>
    <row r="434" spans="46:59" x14ac:dyDescent="0.25">
      <c r="AT434" t="s">
        <v>1703</v>
      </c>
      <c r="AU434" t="s">
        <v>1269</v>
      </c>
      <c r="AV434" t="str">
        <f t="shared" si="13"/>
        <v>Timor-Leste</v>
      </c>
      <c r="BG434"/>
    </row>
    <row r="435" spans="46:59" x14ac:dyDescent="0.25">
      <c r="AT435" t="s">
        <v>1707</v>
      </c>
      <c r="AU435" t="s">
        <v>1269</v>
      </c>
      <c r="AV435" t="str">
        <f t="shared" si="13"/>
        <v>Timor-Leste</v>
      </c>
      <c r="BG435"/>
    </row>
    <row r="436" spans="46:59" x14ac:dyDescent="0.25">
      <c r="AT436" t="s">
        <v>1722</v>
      </c>
      <c r="AU436" t="s">
        <v>1194</v>
      </c>
      <c r="AV436" t="str">
        <f t="shared" si="13"/>
        <v>Tunisia</v>
      </c>
      <c r="BG436"/>
    </row>
    <row r="437" spans="46:59" x14ac:dyDescent="0.25">
      <c r="AT437" t="s">
        <v>1687</v>
      </c>
      <c r="AU437" t="s">
        <v>1262</v>
      </c>
      <c r="AV437" t="str">
        <f t="shared" si="13"/>
        <v>Tanzania (United Republic)</v>
      </c>
      <c r="BG437"/>
    </row>
    <row r="438" spans="46:59" x14ac:dyDescent="0.25">
      <c r="AT438" t="s">
        <v>1680</v>
      </c>
      <c r="AU438" t="s">
        <v>1262</v>
      </c>
      <c r="AV438" t="str">
        <f t="shared" si="13"/>
        <v>Tanzania (United Republic)</v>
      </c>
      <c r="BG438"/>
    </row>
    <row r="439" spans="46:59" x14ac:dyDescent="0.25">
      <c r="AT439" t="s">
        <v>1683</v>
      </c>
      <c r="AU439" t="s">
        <v>1262</v>
      </c>
      <c r="AV439" t="str">
        <f t="shared" si="13"/>
        <v>Tanzania (United Republic)</v>
      </c>
      <c r="BG439"/>
    </row>
    <row r="440" spans="46:59" x14ac:dyDescent="0.25">
      <c r="AT440" t="s">
        <v>1692</v>
      </c>
      <c r="AU440" t="s">
        <v>1262</v>
      </c>
      <c r="AV440" t="str">
        <f t="shared" si="13"/>
        <v>Tanzania (United Republic)</v>
      </c>
      <c r="BG440"/>
    </row>
    <row r="441" spans="46:59" x14ac:dyDescent="0.25">
      <c r="AT441" t="s">
        <v>1735</v>
      </c>
      <c r="AU441" t="s">
        <v>1284</v>
      </c>
      <c r="AV441" t="str">
        <f t="shared" si="13"/>
        <v>Uganda</v>
      </c>
      <c r="BG441"/>
    </row>
    <row r="442" spans="46:59" x14ac:dyDescent="0.25">
      <c r="AT442" t="s">
        <v>1729</v>
      </c>
      <c r="AU442" t="s">
        <v>1284</v>
      </c>
      <c r="AV442" t="str">
        <f t="shared" si="13"/>
        <v>Uganda</v>
      </c>
      <c r="BG442"/>
    </row>
    <row r="443" spans="46:59" x14ac:dyDescent="0.25">
      <c r="AT443" t="s">
        <v>1731</v>
      </c>
      <c r="AU443" t="s">
        <v>1284</v>
      </c>
      <c r="AV443" t="str">
        <f t="shared" si="13"/>
        <v>Uganda</v>
      </c>
      <c r="BG443"/>
    </row>
    <row r="444" spans="46:59" x14ac:dyDescent="0.25">
      <c r="AT444" t="s">
        <v>1739</v>
      </c>
      <c r="AU444" t="s">
        <v>1284</v>
      </c>
      <c r="AV444" t="str">
        <f t="shared" si="13"/>
        <v>Uganda</v>
      </c>
      <c r="BG444"/>
    </row>
    <row r="445" spans="46:59" x14ac:dyDescent="0.25">
      <c r="AT445" t="s">
        <v>1737</v>
      </c>
      <c r="AU445" t="s">
        <v>1284</v>
      </c>
      <c r="AV445" t="str">
        <f t="shared" si="13"/>
        <v>Uganda</v>
      </c>
      <c r="BG445"/>
    </row>
    <row r="446" spans="46:59" x14ac:dyDescent="0.25">
      <c r="AT446" t="s">
        <v>1747</v>
      </c>
      <c r="AU446" t="s">
        <v>1175</v>
      </c>
      <c r="AV446" t="str">
        <f t="shared" si="13"/>
        <v>Ukraine</v>
      </c>
      <c r="BG446"/>
    </row>
    <row r="447" spans="46:59" x14ac:dyDescent="0.25">
      <c r="AT447" t="s">
        <v>1741</v>
      </c>
      <c r="AU447" t="s">
        <v>1175</v>
      </c>
      <c r="AV447" t="str">
        <f t="shared" si="13"/>
        <v>Ukraine</v>
      </c>
      <c r="BG447"/>
    </row>
    <row r="448" spans="46:59" x14ac:dyDescent="0.25">
      <c r="AT448" t="s">
        <v>1745</v>
      </c>
      <c r="AU448" t="s">
        <v>1175</v>
      </c>
      <c r="AV448" t="str">
        <f t="shared" si="13"/>
        <v>Ukraine</v>
      </c>
      <c r="BG448"/>
    </row>
    <row r="449" spans="46:59" x14ac:dyDescent="0.25">
      <c r="AT449" t="s">
        <v>1751</v>
      </c>
      <c r="AU449" t="s">
        <v>1178</v>
      </c>
      <c r="AV449" t="str">
        <f t="shared" si="13"/>
        <v>Uzbekistan</v>
      </c>
      <c r="BG449"/>
    </row>
    <row r="450" spans="46:59" x14ac:dyDescent="0.25">
      <c r="AT450" t="s">
        <v>1755</v>
      </c>
      <c r="AU450" t="s">
        <v>1295</v>
      </c>
      <c r="AV450" t="str">
        <f t="shared" si="13"/>
        <v>Venezuela</v>
      </c>
      <c r="BG450"/>
    </row>
    <row r="451" spans="46:59" x14ac:dyDescent="0.25">
      <c r="AT451" t="s">
        <v>1763</v>
      </c>
      <c r="AU451" t="s">
        <v>1299</v>
      </c>
      <c r="AV451" t="str">
        <f t="shared" ref="AV451:AV464" si="14">INDEX(D:D,MATCH(AT451,C:C,0))</f>
        <v>Viet Nam</v>
      </c>
      <c r="BG451"/>
    </row>
    <row r="452" spans="46:59" x14ac:dyDescent="0.25">
      <c r="AT452" t="s">
        <v>1765</v>
      </c>
      <c r="AU452" t="s">
        <v>1299</v>
      </c>
      <c r="AV452" t="str">
        <f t="shared" si="14"/>
        <v>Viet Nam</v>
      </c>
      <c r="BG452"/>
    </row>
    <row r="453" spans="46:59" x14ac:dyDescent="0.25">
      <c r="AT453" t="s">
        <v>1759</v>
      </c>
      <c r="AU453" t="s">
        <v>1299</v>
      </c>
      <c r="AV453" t="str">
        <f t="shared" si="14"/>
        <v>Viet Nam</v>
      </c>
      <c r="BG453"/>
    </row>
    <row r="454" spans="46:59" x14ac:dyDescent="0.25">
      <c r="AT454" t="s">
        <v>1625</v>
      </c>
      <c r="AU454" t="s">
        <v>1238</v>
      </c>
      <c r="AV454" t="str">
        <f t="shared" si="14"/>
        <v>South Africa</v>
      </c>
      <c r="BG454"/>
    </row>
    <row r="455" spans="46:59" x14ac:dyDescent="0.25">
      <c r="AT455" t="s">
        <v>1628</v>
      </c>
      <c r="AU455" t="s">
        <v>1238</v>
      </c>
      <c r="AV455" t="str">
        <f t="shared" si="14"/>
        <v>South Africa</v>
      </c>
      <c r="BG455"/>
    </row>
    <row r="456" spans="46:59" x14ac:dyDescent="0.25">
      <c r="AT456" t="s">
        <v>1633</v>
      </c>
      <c r="AU456" t="s">
        <v>1238</v>
      </c>
      <c r="AV456" t="str">
        <f t="shared" si="14"/>
        <v>South Africa</v>
      </c>
      <c r="BG456"/>
    </row>
    <row r="457" spans="46:59" x14ac:dyDescent="0.25">
      <c r="AT457" t="s">
        <v>1638</v>
      </c>
      <c r="AU457" t="s">
        <v>1238</v>
      </c>
      <c r="AV457" t="str">
        <f t="shared" si="14"/>
        <v>South Africa</v>
      </c>
      <c r="BG457"/>
    </row>
    <row r="458" spans="46:59" x14ac:dyDescent="0.25">
      <c r="AT458" t="s">
        <v>1769</v>
      </c>
      <c r="AU458" t="s">
        <v>1303</v>
      </c>
      <c r="AV458" t="str">
        <f t="shared" si="14"/>
        <v>Zambia</v>
      </c>
      <c r="BG458"/>
    </row>
    <row r="459" spans="46:59" x14ac:dyDescent="0.25">
      <c r="AT459" t="s">
        <v>1767</v>
      </c>
      <c r="AU459" t="s">
        <v>1303</v>
      </c>
      <c r="AV459" t="str">
        <f t="shared" si="14"/>
        <v>Zambia</v>
      </c>
      <c r="BG459"/>
    </row>
    <row r="460" spans="46:59" x14ac:dyDescent="0.25">
      <c r="AT460" t="s">
        <v>1775</v>
      </c>
      <c r="AU460" t="s">
        <v>1303</v>
      </c>
      <c r="AV460" t="str">
        <f t="shared" si="14"/>
        <v>Zambia</v>
      </c>
      <c r="BG460"/>
    </row>
    <row r="461" spans="46:59" x14ac:dyDescent="0.25">
      <c r="AT461" t="s">
        <v>1772</v>
      </c>
      <c r="AU461" t="s">
        <v>1303</v>
      </c>
      <c r="AV461" t="str">
        <f t="shared" si="14"/>
        <v>Zambia</v>
      </c>
      <c r="BG461"/>
    </row>
    <row r="462" spans="46:59" x14ac:dyDescent="0.25">
      <c r="AT462" t="s">
        <v>1780</v>
      </c>
      <c r="AU462" t="s">
        <v>1308</v>
      </c>
      <c r="AV462" t="str">
        <f t="shared" si="14"/>
        <v>Zimbabwe</v>
      </c>
      <c r="BG462"/>
    </row>
    <row r="463" spans="46:59" x14ac:dyDescent="0.25">
      <c r="AT463" t="s">
        <v>1785</v>
      </c>
      <c r="AU463" t="s">
        <v>1308</v>
      </c>
      <c r="AV463" t="str">
        <f t="shared" si="14"/>
        <v>Zimbabwe</v>
      </c>
      <c r="BG463"/>
    </row>
    <row r="464" spans="46:59" x14ac:dyDescent="0.25">
      <c r="AT464" t="s">
        <v>1782</v>
      </c>
      <c r="AU464" t="s">
        <v>1308</v>
      </c>
      <c r="AV464" t="str">
        <f t="shared" si="14"/>
        <v>Zimbabwe</v>
      </c>
      <c r="BG464"/>
    </row>
    <row r="465" spans="59:59" x14ac:dyDescent="0.25">
      <c r="BG465"/>
    </row>
    <row r="466" spans="59:59" x14ac:dyDescent="0.25">
      <c r="BG466"/>
    </row>
    <row r="467" spans="59:59" x14ac:dyDescent="0.25">
      <c r="BG467"/>
    </row>
    <row r="468" spans="59:59" x14ac:dyDescent="0.25">
      <c r="BG468"/>
    </row>
    <row r="469" spans="59:59" x14ac:dyDescent="0.25">
      <c r="BG469"/>
    </row>
    <row r="470" spans="59:59" x14ac:dyDescent="0.25">
      <c r="BG470"/>
    </row>
    <row r="471" spans="59:59" x14ac:dyDescent="0.25">
      <c r="BG471"/>
    </row>
    <row r="472" spans="59:59" x14ac:dyDescent="0.25">
      <c r="BG472"/>
    </row>
    <row r="473" spans="59:59" x14ac:dyDescent="0.25">
      <c r="BG473"/>
    </row>
    <row r="474" spans="59:59" x14ac:dyDescent="0.25">
      <c r="BG474"/>
    </row>
    <row r="475" spans="59:59" x14ac:dyDescent="0.25">
      <c r="BG475"/>
    </row>
    <row r="476" spans="59:59" x14ac:dyDescent="0.25">
      <c r="BG476"/>
    </row>
    <row r="477" spans="59:59" x14ac:dyDescent="0.25">
      <c r="BG477"/>
    </row>
    <row r="478" spans="59:59" x14ac:dyDescent="0.25">
      <c r="BG478"/>
    </row>
    <row r="479" spans="59:59" x14ac:dyDescent="0.25">
      <c r="BG479"/>
    </row>
    <row r="480" spans="59:59" x14ac:dyDescent="0.25">
      <c r="BG480"/>
    </row>
    <row r="481" spans="59:59" x14ac:dyDescent="0.25">
      <c r="BG481"/>
    </row>
    <row r="482" spans="59:59" x14ac:dyDescent="0.25">
      <c r="BG482"/>
    </row>
    <row r="483" spans="59:59" x14ac:dyDescent="0.25">
      <c r="BG483"/>
    </row>
    <row r="484" spans="59:59" x14ac:dyDescent="0.25">
      <c r="BG484"/>
    </row>
    <row r="485" spans="59:59" x14ac:dyDescent="0.25">
      <c r="BG485"/>
    </row>
    <row r="486" spans="59:59" x14ac:dyDescent="0.25">
      <c r="BG486"/>
    </row>
    <row r="487" spans="59:59" x14ac:dyDescent="0.25">
      <c r="BG487"/>
    </row>
    <row r="488" spans="59:59" x14ac:dyDescent="0.25">
      <c r="BG488"/>
    </row>
    <row r="489" spans="59:59" x14ac:dyDescent="0.25">
      <c r="BG489"/>
    </row>
    <row r="490" spans="59:59" x14ac:dyDescent="0.25">
      <c r="BG490"/>
    </row>
    <row r="491" spans="59:59" x14ac:dyDescent="0.25">
      <c r="BG491"/>
    </row>
    <row r="492" spans="59:59" x14ac:dyDescent="0.25">
      <c r="BG492"/>
    </row>
    <row r="493" spans="59:59" x14ac:dyDescent="0.25">
      <c r="BG493"/>
    </row>
    <row r="494" spans="59:59" x14ac:dyDescent="0.25">
      <c r="BG494"/>
    </row>
    <row r="495" spans="59:59" x14ac:dyDescent="0.25">
      <c r="BG495"/>
    </row>
    <row r="496" spans="59:59" x14ac:dyDescent="0.25">
      <c r="BG496"/>
    </row>
    <row r="497" spans="59:59" x14ac:dyDescent="0.25">
      <c r="BG497"/>
    </row>
    <row r="498" spans="59:59" x14ac:dyDescent="0.25">
      <c r="BG498"/>
    </row>
    <row r="499" spans="59:59" x14ac:dyDescent="0.25">
      <c r="BG499"/>
    </row>
    <row r="500" spans="59:59" x14ac:dyDescent="0.25">
      <c r="BG500"/>
    </row>
    <row r="501" spans="59:59" x14ac:dyDescent="0.25">
      <c r="BG501"/>
    </row>
    <row r="502" spans="59:59" x14ac:dyDescent="0.25">
      <c r="BG502"/>
    </row>
    <row r="503" spans="59:59" x14ac:dyDescent="0.25">
      <c r="BG503"/>
    </row>
    <row r="504" spans="59:59" x14ac:dyDescent="0.25">
      <c r="BG504"/>
    </row>
    <row r="505" spans="59:59" x14ac:dyDescent="0.25">
      <c r="BG505"/>
    </row>
    <row r="506" spans="59:59" x14ac:dyDescent="0.25">
      <c r="BG506"/>
    </row>
    <row r="507" spans="59:59" x14ac:dyDescent="0.25">
      <c r="BG507"/>
    </row>
    <row r="508" spans="59:59" x14ac:dyDescent="0.25">
      <c r="BG508"/>
    </row>
    <row r="509" spans="59:59" x14ac:dyDescent="0.25">
      <c r="BG509"/>
    </row>
    <row r="510" spans="59:59" x14ac:dyDescent="0.25">
      <c r="BG510"/>
    </row>
    <row r="511" spans="59:59" x14ac:dyDescent="0.25">
      <c r="BG511"/>
    </row>
    <row r="512" spans="59:59" x14ac:dyDescent="0.25">
      <c r="BG512"/>
    </row>
    <row r="513" spans="59:59" x14ac:dyDescent="0.25">
      <c r="BG513"/>
    </row>
    <row r="514" spans="59:59" x14ac:dyDescent="0.25">
      <c r="BG514"/>
    </row>
    <row r="515" spans="59:59" x14ac:dyDescent="0.25">
      <c r="BG515"/>
    </row>
    <row r="516" spans="59:59" x14ac:dyDescent="0.25">
      <c r="BG516"/>
    </row>
    <row r="517" spans="59:59" x14ac:dyDescent="0.25">
      <c r="BG517"/>
    </row>
    <row r="518" spans="59:59" x14ac:dyDescent="0.25">
      <c r="BG518"/>
    </row>
    <row r="519" spans="59:59" x14ac:dyDescent="0.25">
      <c r="BG519"/>
    </row>
    <row r="520" spans="59:59" x14ac:dyDescent="0.25">
      <c r="BG520"/>
    </row>
    <row r="521" spans="59:59" x14ac:dyDescent="0.25">
      <c r="BG521"/>
    </row>
    <row r="522" spans="59:59" x14ac:dyDescent="0.25">
      <c r="BG522"/>
    </row>
    <row r="523" spans="59:59" x14ac:dyDescent="0.25">
      <c r="BG523"/>
    </row>
    <row r="524" spans="59:59" x14ac:dyDescent="0.25">
      <c r="BG524"/>
    </row>
    <row r="525" spans="59:59" x14ac:dyDescent="0.25">
      <c r="BG525"/>
    </row>
    <row r="526" spans="59:59" x14ac:dyDescent="0.25">
      <c r="BG526"/>
    </row>
    <row r="527" spans="59:59" x14ac:dyDescent="0.25">
      <c r="BG527"/>
    </row>
    <row r="528" spans="59:59" x14ac:dyDescent="0.25">
      <c r="BG528"/>
    </row>
    <row r="529" spans="59:59" x14ac:dyDescent="0.25">
      <c r="BG529"/>
    </row>
    <row r="530" spans="59:59" x14ac:dyDescent="0.25">
      <c r="BG530"/>
    </row>
    <row r="531" spans="59:59" x14ac:dyDescent="0.25">
      <c r="BG531"/>
    </row>
    <row r="532" spans="59:59" x14ac:dyDescent="0.25">
      <c r="BG532"/>
    </row>
    <row r="533" spans="59:59" x14ac:dyDescent="0.25">
      <c r="BG533"/>
    </row>
    <row r="534" spans="59:59" x14ac:dyDescent="0.25">
      <c r="BG534"/>
    </row>
    <row r="535" spans="59:59" x14ac:dyDescent="0.25">
      <c r="BG535"/>
    </row>
    <row r="536" spans="59:59" x14ac:dyDescent="0.25">
      <c r="BG536"/>
    </row>
    <row r="537" spans="59:59" x14ac:dyDescent="0.25">
      <c r="BG537"/>
    </row>
    <row r="538" spans="59:59" x14ac:dyDescent="0.25">
      <c r="BG538"/>
    </row>
    <row r="539" spans="59:59" x14ac:dyDescent="0.25">
      <c r="BG539"/>
    </row>
    <row r="540" spans="59:59" x14ac:dyDescent="0.25">
      <c r="BG540"/>
    </row>
    <row r="541" spans="59:59" x14ac:dyDescent="0.25">
      <c r="BG541"/>
    </row>
    <row r="542" spans="59:59" x14ac:dyDescent="0.25">
      <c r="BG542"/>
    </row>
    <row r="543" spans="59:59" x14ac:dyDescent="0.25">
      <c r="BG543"/>
    </row>
    <row r="544" spans="59:59" x14ac:dyDescent="0.25">
      <c r="BG544"/>
    </row>
    <row r="545" spans="59:59" x14ac:dyDescent="0.25">
      <c r="BG545"/>
    </row>
    <row r="546" spans="59:59" x14ac:dyDescent="0.25">
      <c r="BG546"/>
    </row>
    <row r="547" spans="59:59" x14ac:dyDescent="0.25">
      <c r="BG547"/>
    </row>
    <row r="548" spans="59:59" x14ac:dyDescent="0.25">
      <c r="BG548"/>
    </row>
    <row r="549" spans="59:59" x14ac:dyDescent="0.25">
      <c r="BG549"/>
    </row>
    <row r="550" spans="59:59" x14ac:dyDescent="0.25">
      <c r="BG550"/>
    </row>
    <row r="551" spans="59:59" x14ac:dyDescent="0.25">
      <c r="BG551"/>
    </row>
    <row r="552" spans="59:59" x14ac:dyDescent="0.25">
      <c r="BG552"/>
    </row>
    <row r="553" spans="59:59" x14ac:dyDescent="0.25">
      <c r="BG553"/>
    </row>
    <row r="554" spans="59:59" x14ac:dyDescent="0.25">
      <c r="BG554"/>
    </row>
    <row r="555" spans="59:59" x14ac:dyDescent="0.25">
      <c r="BG555"/>
    </row>
    <row r="556" spans="59:59" x14ac:dyDescent="0.25">
      <c r="BG556"/>
    </row>
    <row r="557" spans="59:59" x14ac:dyDescent="0.25">
      <c r="BG557"/>
    </row>
    <row r="558" spans="59:59" x14ac:dyDescent="0.25">
      <c r="BG558"/>
    </row>
    <row r="559" spans="59:59" x14ac:dyDescent="0.25">
      <c r="BG559"/>
    </row>
    <row r="560" spans="59:59" x14ac:dyDescent="0.25">
      <c r="BG560"/>
    </row>
    <row r="561" spans="59:59" x14ac:dyDescent="0.25">
      <c r="BG561"/>
    </row>
    <row r="562" spans="59:59" x14ac:dyDescent="0.25">
      <c r="BG562"/>
    </row>
    <row r="563" spans="59:59" x14ac:dyDescent="0.25">
      <c r="BG563"/>
    </row>
    <row r="564" spans="59:59" x14ac:dyDescent="0.25">
      <c r="BG564"/>
    </row>
    <row r="565" spans="59:59" x14ac:dyDescent="0.25">
      <c r="BG565"/>
    </row>
    <row r="566" spans="59:59" x14ac:dyDescent="0.25">
      <c r="BG566"/>
    </row>
    <row r="567" spans="59:59" x14ac:dyDescent="0.25">
      <c r="BG567"/>
    </row>
    <row r="568" spans="59:59" x14ac:dyDescent="0.25">
      <c r="BG568"/>
    </row>
    <row r="569" spans="59:59" x14ac:dyDescent="0.25">
      <c r="BG569"/>
    </row>
    <row r="570" spans="59:59" x14ac:dyDescent="0.25">
      <c r="BG570"/>
    </row>
    <row r="571" spans="59:59" x14ac:dyDescent="0.25">
      <c r="BG571"/>
    </row>
    <row r="572" spans="59:59" x14ac:dyDescent="0.25">
      <c r="BG572"/>
    </row>
    <row r="573" spans="59:59" x14ac:dyDescent="0.25">
      <c r="BG573"/>
    </row>
    <row r="574" spans="59:59" x14ac:dyDescent="0.25">
      <c r="BG574"/>
    </row>
    <row r="575" spans="59:59" x14ac:dyDescent="0.25">
      <c r="BG575"/>
    </row>
    <row r="576" spans="59:59" x14ac:dyDescent="0.25">
      <c r="BG576"/>
    </row>
    <row r="577" spans="59:59" x14ac:dyDescent="0.25">
      <c r="BG577"/>
    </row>
    <row r="578" spans="59:59" x14ac:dyDescent="0.25">
      <c r="BG578"/>
    </row>
    <row r="579" spans="59:59" x14ac:dyDescent="0.25">
      <c r="BG579"/>
    </row>
    <row r="580" spans="59:59" x14ac:dyDescent="0.25">
      <c r="BG580"/>
    </row>
    <row r="581" spans="59:59" x14ac:dyDescent="0.25">
      <c r="BG581"/>
    </row>
    <row r="582" spans="59:59" x14ac:dyDescent="0.25">
      <c r="BG582"/>
    </row>
    <row r="583" spans="59:59" x14ac:dyDescent="0.25">
      <c r="BG583"/>
    </row>
    <row r="584" spans="59:59" x14ac:dyDescent="0.25">
      <c r="BG584"/>
    </row>
    <row r="585" spans="59:59" x14ac:dyDescent="0.25">
      <c r="BG585"/>
    </row>
    <row r="586" spans="59:59" x14ac:dyDescent="0.25">
      <c r="BG586"/>
    </row>
    <row r="587" spans="59:59" x14ac:dyDescent="0.25">
      <c r="BG587"/>
    </row>
    <row r="588" spans="59:59" x14ac:dyDescent="0.25">
      <c r="BG588"/>
    </row>
    <row r="589" spans="59:59" x14ac:dyDescent="0.25">
      <c r="BG589"/>
    </row>
    <row r="590" spans="59:59" x14ac:dyDescent="0.25">
      <c r="BG590"/>
    </row>
    <row r="591" spans="59:59" x14ac:dyDescent="0.25">
      <c r="BG591"/>
    </row>
    <row r="592" spans="59:59" x14ac:dyDescent="0.25">
      <c r="BG592"/>
    </row>
    <row r="593" spans="59:59" x14ac:dyDescent="0.25">
      <c r="BG593"/>
    </row>
    <row r="594" spans="59:59" x14ac:dyDescent="0.25">
      <c r="BG594"/>
    </row>
    <row r="595" spans="59:59" x14ac:dyDescent="0.25">
      <c r="BG595"/>
    </row>
    <row r="596" spans="59:59" x14ac:dyDescent="0.25">
      <c r="BG596"/>
    </row>
    <row r="597" spans="59:59" x14ac:dyDescent="0.25">
      <c r="BG597"/>
    </row>
    <row r="598" spans="59:59" x14ac:dyDescent="0.25">
      <c r="BG598"/>
    </row>
    <row r="599" spans="59:59" x14ac:dyDescent="0.25">
      <c r="BG599"/>
    </row>
    <row r="600" spans="59:59" x14ac:dyDescent="0.25">
      <c r="BG600"/>
    </row>
    <row r="601" spans="59:59" x14ac:dyDescent="0.25">
      <c r="BG601"/>
    </row>
    <row r="602" spans="59:59" x14ac:dyDescent="0.25">
      <c r="BG602"/>
    </row>
    <row r="603" spans="59:59" x14ac:dyDescent="0.25">
      <c r="BG603"/>
    </row>
    <row r="604" spans="59:59" x14ac:dyDescent="0.25">
      <c r="BG604"/>
    </row>
    <row r="605" spans="59:59" x14ac:dyDescent="0.25">
      <c r="BG605"/>
    </row>
    <row r="606" spans="59:59" x14ac:dyDescent="0.25">
      <c r="BG606"/>
    </row>
    <row r="607" spans="59:59" x14ac:dyDescent="0.25">
      <c r="BG607"/>
    </row>
    <row r="608" spans="59:59" x14ac:dyDescent="0.25">
      <c r="BG608"/>
    </row>
    <row r="609" spans="59:59" x14ac:dyDescent="0.25">
      <c r="BG609"/>
    </row>
    <row r="610" spans="59:59" x14ac:dyDescent="0.25">
      <c r="BG610"/>
    </row>
    <row r="611" spans="59:59" x14ac:dyDescent="0.25">
      <c r="BG611"/>
    </row>
    <row r="612" spans="59:59" x14ac:dyDescent="0.25">
      <c r="BG612"/>
    </row>
    <row r="613" spans="59:59" x14ac:dyDescent="0.25">
      <c r="BG613"/>
    </row>
    <row r="614" spans="59:59" x14ac:dyDescent="0.25">
      <c r="BG614"/>
    </row>
    <row r="615" spans="59:59" x14ac:dyDescent="0.25">
      <c r="BG615"/>
    </row>
    <row r="616" spans="59:59" x14ac:dyDescent="0.25">
      <c r="BG616"/>
    </row>
    <row r="617" spans="59:59" x14ac:dyDescent="0.25">
      <c r="BG617"/>
    </row>
    <row r="618" spans="59:59" x14ac:dyDescent="0.25">
      <c r="BG618"/>
    </row>
    <row r="619" spans="59:59" x14ac:dyDescent="0.25">
      <c r="BG619"/>
    </row>
    <row r="620" spans="59:59" x14ac:dyDescent="0.25">
      <c r="BG620"/>
    </row>
    <row r="621" spans="59:59" x14ac:dyDescent="0.25">
      <c r="BG621"/>
    </row>
    <row r="622" spans="59:59" x14ac:dyDescent="0.25">
      <c r="BG622"/>
    </row>
    <row r="623" spans="59:59" x14ac:dyDescent="0.25">
      <c r="BG623"/>
    </row>
    <row r="624" spans="59:59" x14ac:dyDescent="0.25">
      <c r="BG624"/>
    </row>
    <row r="625" spans="59:59" x14ac:dyDescent="0.25">
      <c r="BG625"/>
    </row>
    <row r="626" spans="59:59" x14ac:dyDescent="0.25">
      <c r="BG626"/>
    </row>
    <row r="627" spans="59:59" x14ac:dyDescent="0.25">
      <c r="BG627"/>
    </row>
    <row r="628" spans="59:59" x14ac:dyDescent="0.25">
      <c r="BG628"/>
    </row>
    <row r="629" spans="59:59" x14ac:dyDescent="0.25">
      <c r="BG629"/>
    </row>
    <row r="630" spans="59:59" x14ac:dyDescent="0.25">
      <c r="BG630"/>
    </row>
    <row r="631" spans="59:59" x14ac:dyDescent="0.25">
      <c r="BG631"/>
    </row>
    <row r="632" spans="59:59" x14ac:dyDescent="0.25">
      <c r="BG632"/>
    </row>
    <row r="633" spans="59:59" x14ac:dyDescent="0.25">
      <c r="BG633"/>
    </row>
    <row r="634" spans="59:59" x14ac:dyDescent="0.25">
      <c r="BG634"/>
    </row>
    <row r="635" spans="59:59" x14ac:dyDescent="0.25">
      <c r="BG635"/>
    </row>
    <row r="636" spans="59:59" x14ac:dyDescent="0.25">
      <c r="BG636"/>
    </row>
    <row r="637" spans="59:59" x14ac:dyDescent="0.25">
      <c r="BG637"/>
    </row>
    <row r="638" spans="59:59" x14ac:dyDescent="0.25">
      <c r="BG638"/>
    </row>
    <row r="639" spans="59:59" x14ac:dyDescent="0.25">
      <c r="BG639"/>
    </row>
    <row r="640" spans="59:59" x14ac:dyDescent="0.25">
      <c r="BG640"/>
    </row>
    <row r="641" spans="59:59" x14ac:dyDescent="0.25">
      <c r="BG641"/>
    </row>
    <row r="642" spans="59:59" x14ac:dyDescent="0.25">
      <c r="BG642"/>
    </row>
    <row r="643" spans="59:59" x14ac:dyDescent="0.25">
      <c r="BG643"/>
    </row>
    <row r="644" spans="59:59" x14ac:dyDescent="0.25">
      <c r="BG644"/>
    </row>
    <row r="645" spans="59:59" x14ac:dyDescent="0.25">
      <c r="BG645"/>
    </row>
    <row r="646" spans="59:59" x14ac:dyDescent="0.25">
      <c r="BG646"/>
    </row>
    <row r="647" spans="59:59" x14ac:dyDescent="0.25">
      <c r="BG647"/>
    </row>
    <row r="648" spans="59:59" x14ac:dyDescent="0.25">
      <c r="BG648"/>
    </row>
    <row r="649" spans="59:59" x14ac:dyDescent="0.25">
      <c r="BG649"/>
    </row>
    <row r="650" spans="59:59" x14ac:dyDescent="0.25">
      <c r="BG650"/>
    </row>
    <row r="651" spans="59:59" x14ac:dyDescent="0.25">
      <c r="BG651"/>
    </row>
    <row r="652" spans="59:59" x14ac:dyDescent="0.25">
      <c r="BG652"/>
    </row>
    <row r="653" spans="59:59" x14ac:dyDescent="0.25">
      <c r="BG653"/>
    </row>
    <row r="654" spans="59:59" x14ac:dyDescent="0.25">
      <c r="BG654"/>
    </row>
    <row r="655" spans="59:59" x14ac:dyDescent="0.25">
      <c r="BG655"/>
    </row>
    <row r="656" spans="59:59" x14ac:dyDescent="0.25">
      <c r="BG656"/>
    </row>
    <row r="657" spans="59:59" x14ac:dyDescent="0.25">
      <c r="BG657"/>
    </row>
    <row r="658" spans="59:59" x14ac:dyDescent="0.25">
      <c r="BG658"/>
    </row>
    <row r="659" spans="59:59" x14ac:dyDescent="0.25">
      <c r="BG659"/>
    </row>
    <row r="660" spans="59:59" x14ac:dyDescent="0.25">
      <c r="BG660"/>
    </row>
    <row r="661" spans="59:59" x14ac:dyDescent="0.25">
      <c r="BG661"/>
    </row>
    <row r="662" spans="59:59" x14ac:dyDescent="0.25">
      <c r="BG662"/>
    </row>
    <row r="663" spans="59:59" x14ac:dyDescent="0.25">
      <c r="BG663"/>
    </row>
    <row r="664" spans="59:59" x14ac:dyDescent="0.25">
      <c r="BG664"/>
    </row>
    <row r="665" spans="59:59" x14ac:dyDescent="0.25">
      <c r="BG665"/>
    </row>
    <row r="666" spans="59:59" x14ac:dyDescent="0.25">
      <c r="BG666"/>
    </row>
    <row r="667" spans="59:59" x14ac:dyDescent="0.25">
      <c r="BG667"/>
    </row>
    <row r="668" spans="59:59" x14ac:dyDescent="0.25">
      <c r="BG668"/>
    </row>
    <row r="669" spans="59:59" x14ac:dyDescent="0.25">
      <c r="BG669"/>
    </row>
    <row r="670" spans="59:59" x14ac:dyDescent="0.25">
      <c r="BG670"/>
    </row>
    <row r="671" spans="59:59" x14ac:dyDescent="0.25">
      <c r="BG671"/>
    </row>
    <row r="672" spans="59:59" x14ac:dyDescent="0.25">
      <c r="BG672"/>
    </row>
    <row r="673" spans="59:59" x14ac:dyDescent="0.25">
      <c r="BG673"/>
    </row>
    <row r="674" spans="59:59" x14ac:dyDescent="0.25">
      <c r="BG674"/>
    </row>
    <row r="675" spans="59:59" x14ac:dyDescent="0.25">
      <c r="BG675"/>
    </row>
    <row r="676" spans="59:59" x14ac:dyDescent="0.25">
      <c r="BG676"/>
    </row>
    <row r="677" spans="59:59" x14ac:dyDescent="0.25">
      <c r="BG677"/>
    </row>
    <row r="678" spans="59:59" x14ac:dyDescent="0.25">
      <c r="BG678"/>
    </row>
    <row r="679" spans="59:59" x14ac:dyDescent="0.25">
      <c r="BG679"/>
    </row>
    <row r="680" spans="59:59" x14ac:dyDescent="0.25">
      <c r="BG680"/>
    </row>
    <row r="681" spans="59:59" x14ac:dyDescent="0.25">
      <c r="BG681"/>
    </row>
    <row r="682" spans="59:59" x14ac:dyDescent="0.25">
      <c r="BG682"/>
    </row>
    <row r="683" spans="59:59" x14ac:dyDescent="0.25">
      <c r="BG683"/>
    </row>
    <row r="684" spans="59:59" x14ac:dyDescent="0.25">
      <c r="BG684"/>
    </row>
    <row r="685" spans="59:59" x14ac:dyDescent="0.25">
      <c r="BG685"/>
    </row>
    <row r="686" spans="59:59" x14ac:dyDescent="0.25">
      <c r="BG686"/>
    </row>
    <row r="687" spans="59:59" x14ac:dyDescent="0.25">
      <c r="BG687"/>
    </row>
    <row r="688" spans="59:59" x14ac:dyDescent="0.25">
      <c r="BG688"/>
    </row>
    <row r="689" spans="59:59" x14ac:dyDescent="0.25">
      <c r="BG689"/>
    </row>
    <row r="690" spans="59:59" x14ac:dyDescent="0.25">
      <c r="BG690"/>
    </row>
    <row r="691" spans="59:59" x14ac:dyDescent="0.25">
      <c r="BG691"/>
    </row>
    <row r="692" spans="59:59" x14ac:dyDescent="0.25">
      <c r="BG692"/>
    </row>
    <row r="693" spans="59:59" x14ac:dyDescent="0.25">
      <c r="BG693"/>
    </row>
    <row r="694" spans="59:59" x14ac:dyDescent="0.25">
      <c r="BG694"/>
    </row>
    <row r="695" spans="59:59" x14ac:dyDescent="0.25">
      <c r="BG695"/>
    </row>
    <row r="696" spans="59:59" x14ac:dyDescent="0.25">
      <c r="BG696"/>
    </row>
    <row r="697" spans="59:59" x14ac:dyDescent="0.25">
      <c r="BG697"/>
    </row>
    <row r="698" spans="59:59" x14ac:dyDescent="0.25">
      <c r="BG698"/>
    </row>
    <row r="699" spans="59:59" x14ac:dyDescent="0.25">
      <c r="BG699"/>
    </row>
    <row r="700" spans="59:59" x14ac:dyDescent="0.25">
      <c r="BG700"/>
    </row>
    <row r="701" spans="59:59" x14ac:dyDescent="0.25">
      <c r="BG701"/>
    </row>
    <row r="702" spans="59:59" x14ac:dyDescent="0.25">
      <c r="BG702"/>
    </row>
    <row r="703" spans="59:59" x14ac:dyDescent="0.25">
      <c r="BG703"/>
    </row>
    <row r="704" spans="59:59" x14ac:dyDescent="0.25">
      <c r="BG704"/>
    </row>
    <row r="705" spans="59:59" x14ac:dyDescent="0.25">
      <c r="BG705"/>
    </row>
    <row r="706" spans="59:59" x14ac:dyDescent="0.25">
      <c r="BG706"/>
    </row>
    <row r="707" spans="59:59" x14ac:dyDescent="0.25">
      <c r="BG707"/>
    </row>
    <row r="708" spans="59:59" x14ac:dyDescent="0.25">
      <c r="BG708"/>
    </row>
    <row r="709" spans="59:59" x14ac:dyDescent="0.25">
      <c r="BG709"/>
    </row>
    <row r="710" spans="59:59" x14ac:dyDescent="0.25">
      <c r="BG710"/>
    </row>
    <row r="711" spans="59:59" x14ac:dyDescent="0.25">
      <c r="BG711"/>
    </row>
    <row r="712" spans="59:59" x14ac:dyDescent="0.25">
      <c r="BG712"/>
    </row>
    <row r="713" spans="59:59" x14ac:dyDescent="0.25">
      <c r="BG713"/>
    </row>
    <row r="714" spans="59:59" x14ac:dyDescent="0.25">
      <c r="BG714"/>
    </row>
    <row r="715" spans="59:59" x14ac:dyDescent="0.25">
      <c r="BG715"/>
    </row>
    <row r="716" spans="59:59" x14ac:dyDescent="0.25">
      <c r="BG716"/>
    </row>
    <row r="717" spans="59:59" x14ac:dyDescent="0.25">
      <c r="BG717"/>
    </row>
    <row r="718" spans="59:59" x14ac:dyDescent="0.25">
      <c r="BG718"/>
    </row>
    <row r="719" spans="59:59" x14ac:dyDescent="0.25">
      <c r="BG719"/>
    </row>
    <row r="720" spans="59:59" x14ac:dyDescent="0.25">
      <c r="BG720"/>
    </row>
    <row r="721" spans="59:59" x14ac:dyDescent="0.25">
      <c r="BG721"/>
    </row>
    <row r="722" spans="59:59" x14ac:dyDescent="0.25">
      <c r="BG722"/>
    </row>
    <row r="723" spans="59:59" x14ac:dyDescent="0.25">
      <c r="BG723"/>
    </row>
    <row r="724" spans="59:59" x14ac:dyDescent="0.25">
      <c r="BG724"/>
    </row>
    <row r="725" spans="59:59" x14ac:dyDescent="0.25">
      <c r="BG725"/>
    </row>
    <row r="726" spans="59:59" x14ac:dyDescent="0.25">
      <c r="BG726"/>
    </row>
    <row r="727" spans="59:59" x14ac:dyDescent="0.25">
      <c r="BG727"/>
    </row>
    <row r="728" spans="59:59" x14ac:dyDescent="0.25">
      <c r="BG728"/>
    </row>
    <row r="729" spans="59:59" x14ac:dyDescent="0.25">
      <c r="BG729"/>
    </row>
    <row r="730" spans="59:59" x14ac:dyDescent="0.25">
      <c r="BG730"/>
    </row>
    <row r="731" spans="59:59" x14ac:dyDescent="0.25">
      <c r="BG731"/>
    </row>
    <row r="732" spans="59:59" x14ac:dyDescent="0.25">
      <c r="BG732"/>
    </row>
    <row r="733" spans="59:59" x14ac:dyDescent="0.25">
      <c r="BG733"/>
    </row>
    <row r="734" spans="59:59" x14ac:dyDescent="0.25">
      <c r="BG734"/>
    </row>
    <row r="735" spans="59:59" x14ac:dyDescent="0.25">
      <c r="BG735"/>
    </row>
    <row r="736" spans="59:59" x14ac:dyDescent="0.25">
      <c r="BG736"/>
    </row>
    <row r="737" spans="59:59" x14ac:dyDescent="0.25">
      <c r="BG737"/>
    </row>
    <row r="738" spans="59:59" x14ac:dyDescent="0.25">
      <c r="BG738"/>
    </row>
    <row r="739" spans="59:59" x14ac:dyDescent="0.25">
      <c r="BG739"/>
    </row>
    <row r="740" spans="59:59" x14ac:dyDescent="0.25">
      <c r="BG740"/>
    </row>
    <row r="741" spans="59:59" x14ac:dyDescent="0.25">
      <c r="BG741"/>
    </row>
    <row r="742" spans="59:59" x14ac:dyDescent="0.25">
      <c r="BG742"/>
    </row>
    <row r="743" spans="59:59" x14ac:dyDescent="0.25">
      <c r="BG743"/>
    </row>
    <row r="744" spans="59:59" x14ac:dyDescent="0.25">
      <c r="BG744"/>
    </row>
    <row r="745" spans="59:59" x14ac:dyDescent="0.25">
      <c r="BG745"/>
    </row>
    <row r="746" spans="59:59" x14ac:dyDescent="0.25">
      <c r="BG746"/>
    </row>
    <row r="747" spans="59:59" x14ac:dyDescent="0.25">
      <c r="BG747"/>
    </row>
    <row r="748" spans="59:59" x14ac:dyDescent="0.25">
      <c r="BG748"/>
    </row>
    <row r="749" spans="59:59" x14ac:dyDescent="0.25">
      <c r="BG749"/>
    </row>
    <row r="750" spans="59:59" x14ac:dyDescent="0.25">
      <c r="BG750"/>
    </row>
    <row r="751" spans="59:59" x14ac:dyDescent="0.25">
      <c r="BG751"/>
    </row>
    <row r="752" spans="59:59" x14ac:dyDescent="0.25">
      <c r="BG752"/>
    </row>
    <row r="753" spans="59:59" x14ac:dyDescent="0.25">
      <c r="BG753"/>
    </row>
    <row r="754" spans="59:59" x14ac:dyDescent="0.25">
      <c r="BG754"/>
    </row>
    <row r="755" spans="59:59" x14ac:dyDescent="0.25">
      <c r="BG755"/>
    </row>
    <row r="756" spans="59:59" x14ac:dyDescent="0.25">
      <c r="BG756"/>
    </row>
    <row r="757" spans="59:59" x14ac:dyDescent="0.25">
      <c r="BG757"/>
    </row>
    <row r="758" spans="59:59" x14ac:dyDescent="0.25">
      <c r="BG758"/>
    </row>
    <row r="759" spans="59:59" x14ac:dyDescent="0.25">
      <c r="BG759"/>
    </row>
    <row r="760" spans="59:59" x14ac:dyDescent="0.25">
      <c r="BG760"/>
    </row>
    <row r="761" spans="59:59" x14ac:dyDescent="0.25">
      <c r="BG761"/>
    </row>
    <row r="762" spans="59:59" x14ac:dyDescent="0.25">
      <c r="BG762"/>
    </row>
    <row r="763" spans="59:59" x14ac:dyDescent="0.25">
      <c r="BG763"/>
    </row>
    <row r="764" spans="59:59" x14ac:dyDescent="0.25">
      <c r="BG764"/>
    </row>
    <row r="765" spans="59:59" x14ac:dyDescent="0.25">
      <c r="BG765"/>
    </row>
    <row r="766" spans="59:59" x14ac:dyDescent="0.25">
      <c r="BG766"/>
    </row>
    <row r="767" spans="59:59" x14ac:dyDescent="0.25">
      <c r="BG767"/>
    </row>
    <row r="768" spans="59:59" x14ac:dyDescent="0.25">
      <c r="BG768"/>
    </row>
    <row r="769" spans="59:59" x14ac:dyDescent="0.25">
      <c r="BG769"/>
    </row>
    <row r="770" spans="59:59" x14ac:dyDescent="0.25">
      <c r="BG770"/>
    </row>
    <row r="771" spans="59:59" x14ac:dyDescent="0.25">
      <c r="BG771"/>
    </row>
    <row r="772" spans="59:59" x14ac:dyDescent="0.25">
      <c r="BG772"/>
    </row>
    <row r="773" spans="59:59" x14ac:dyDescent="0.25">
      <c r="BG773"/>
    </row>
    <row r="774" spans="59:59" x14ac:dyDescent="0.25">
      <c r="BG774"/>
    </row>
    <row r="775" spans="59:59" x14ac:dyDescent="0.25">
      <c r="BG775"/>
    </row>
    <row r="776" spans="59:59" x14ac:dyDescent="0.25">
      <c r="BG776"/>
    </row>
    <row r="777" spans="59:59" x14ac:dyDescent="0.25">
      <c r="BG777"/>
    </row>
    <row r="778" spans="59:59" x14ac:dyDescent="0.25">
      <c r="BG778"/>
    </row>
    <row r="779" spans="59:59" x14ac:dyDescent="0.25">
      <c r="BG779"/>
    </row>
    <row r="780" spans="59:59" x14ac:dyDescent="0.25">
      <c r="BG780"/>
    </row>
    <row r="781" spans="59:59" x14ac:dyDescent="0.25">
      <c r="BG781"/>
    </row>
    <row r="782" spans="59:59" x14ac:dyDescent="0.25">
      <c r="BG782"/>
    </row>
    <row r="783" spans="59:59" x14ac:dyDescent="0.25">
      <c r="BG783"/>
    </row>
    <row r="784" spans="59:59" x14ac:dyDescent="0.25">
      <c r="BG784"/>
    </row>
    <row r="785" spans="59:59" x14ac:dyDescent="0.25">
      <c r="BG785"/>
    </row>
    <row r="786" spans="59:59" x14ac:dyDescent="0.25">
      <c r="BG786"/>
    </row>
    <row r="787" spans="59:59" x14ac:dyDescent="0.25">
      <c r="BG787"/>
    </row>
    <row r="788" spans="59:59" x14ac:dyDescent="0.25">
      <c r="BG788"/>
    </row>
    <row r="789" spans="59:59" x14ac:dyDescent="0.25">
      <c r="BG789"/>
    </row>
    <row r="790" spans="59:59" x14ac:dyDescent="0.25">
      <c r="BG790"/>
    </row>
    <row r="791" spans="59:59" x14ac:dyDescent="0.25">
      <c r="BG791"/>
    </row>
    <row r="792" spans="59:59" x14ac:dyDescent="0.25">
      <c r="BG792"/>
    </row>
    <row r="793" spans="59:59" x14ac:dyDescent="0.25">
      <c r="BG793"/>
    </row>
    <row r="794" spans="59:59" x14ac:dyDescent="0.25">
      <c r="BG794"/>
    </row>
    <row r="795" spans="59:59" x14ac:dyDescent="0.25">
      <c r="BG795"/>
    </row>
    <row r="796" spans="59:59" x14ac:dyDescent="0.25">
      <c r="BG796"/>
    </row>
    <row r="797" spans="59:59" x14ac:dyDescent="0.25">
      <c r="BG797"/>
    </row>
    <row r="798" spans="59:59" x14ac:dyDescent="0.25">
      <c r="BG798"/>
    </row>
    <row r="799" spans="59:59" x14ac:dyDescent="0.25">
      <c r="BG799"/>
    </row>
    <row r="800" spans="59:59" x14ac:dyDescent="0.25">
      <c r="BG800"/>
    </row>
    <row r="801" spans="59:59" x14ac:dyDescent="0.25">
      <c r="BG801"/>
    </row>
    <row r="802" spans="59:59" x14ac:dyDescent="0.25">
      <c r="BG802"/>
    </row>
  </sheetData>
  <sortState xmlns:xlrd2="http://schemas.microsoft.com/office/spreadsheetml/2017/richdata2" ref="AX2:AY801">
    <sortCondition ref="AX2:AX801"/>
  </sortState>
  <phoneticPr fontId="19"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A9C57-A40B-472A-8A33-422D3D676F22}">
  <sheetPr codeName="Sheet6"/>
  <dimension ref="A1:D50"/>
  <sheetViews>
    <sheetView topLeftCell="B1" workbookViewId="0">
      <selection activeCell="F33" sqref="F33"/>
    </sheetView>
  </sheetViews>
  <sheetFormatPr defaultRowHeight="15" x14ac:dyDescent="0.25"/>
  <cols>
    <col min="1" max="2" width="34" bestFit="1" customWidth="1"/>
    <col min="3" max="3" width="56" bestFit="1" customWidth="1"/>
    <col min="4" max="4" width="63" bestFit="1" customWidth="1"/>
  </cols>
  <sheetData>
    <row r="1" spans="1:4" x14ac:dyDescent="0.25">
      <c r="A1" t="s">
        <v>1879</v>
      </c>
      <c r="B1" t="s">
        <v>1</v>
      </c>
      <c r="C1" t="s">
        <v>2</v>
      </c>
      <c r="D1" t="s">
        <v>3</v>
      </c>
    </row>
    <row r="2" spans="1:4" x14ac:dyDescent="0.25">
      <c r="A2" t="str">
        <f>IF('Overview - Section A'!B$5="English",Translations!B2,IF('Overview - Section A'!B$5="French",Translations!C2,IF('Overview - Section A'!B$5="Spanish",Translations!D2)))</f>
        <v>Language</v>
      </c>
      <c r="B2" t="s">
        <v>78</v>
      </c>
      <c r="C2" t="s">
        <v>1880</v>
      </c>
      <c r="D2" t="s">
        <v>1881</v>
      </c>
    </row>
    <row r="3" spans="1:4" x14ac:dyDescent="0.25">
      <c r="A3" t="str">
        <f>IF('Overview - Section A'!B$5="English",Translations!B3,IF('Overview - Section A'!B$5="French",Translations!C3,IF('Overview - Section A'!B$5="Spanish",Translations!D3)))</f>
        <v>Country/Geography</v>
      </c>
      <c r="B3" t="s">
        <v>84</v>
      </c>
      <c r="C3" t="s">
        <v>1882</v>
      </c>
      <c r="D3" t="s">
        <v>1883</v>
      </c>
    </row>
    <row r="4" spans="1:4" x14ac:dyDescent="0.25">
      <c r="A4" t="str">
        <f>IF('Overview - Section A'!B$5="English",Translations!B4,IF('Overview - Section A'!B$5="French",Translations!C4,IF('Overview - Section A'!B$5="Spanish",Translations!D4)))</f>
        <v>Grant Name</v>
      </c>
      <c r="B4" t="s">
        <v>1884</v>
      </c>
      <c r="C4" t="s">
        <v>1885</v>
      </c>
      <c r="D4" t="s">
        <v>1886</v>
      </c>
    </row>
    <row r="5" spans="1:4" x14ac:dyDescent="0.25">
      <c r="A5" t="str">
        <f>IF('Overview - Section A'!B$5="English",Translations!B5,IF('Overview - Section A'!B$5="French",Translations!C5,IF('Overview - Section A'!B$5="Spanish",Translations!D5)))</f>
        <v>Implementation Period Start Date</v>
      </c>
      <c r="B5" t="s">
        <v>1887</v>
      </c>
      <c r="C5" t="s">
        <v>1888</v>
      </c>
      <c r="D5" t="s">
        <v>1889</v>
      </c>
    </row>
    <row r="6" spans="1:4" x14ac:dyDescent="0.25">
      <c r="A6" t="str">
        <f>IF('Overview - Section A'!B$5="English",Translations!B6,IF('Overview - Section A'!B$5="French",Translations!C6,IF('Overview - Section A'!B$5="Spanish",Translations!D6)))</f>
        <v>Implementation Period End Date</v>
      </c>
      <c r="B6" t="s">
        <v>1890</v>
      </c>
      <c r="C6" t="s">
        <v>1891</v>
      </c>
      <c r="D6" t="s">
        <v>1892</v>
      </c>
    </row>
    <row r="7" spans="1:4" x14ac:dyDescent="0.25">
      <c r="A7" t="str">
        <f>IF('Overview - Section A'!B$5="English",Translations!B7,IF('Overview - Section A'!B$5="French",Translations!C7,IF('Overview - Section A'!B$5="Spanish",Translations!D7)))</f>
        <v>Reporting Frequency</v>
      </c>
      <c r="B7" t="s">
        <v>90</v>
      </c>
      <c r="C7" t="s">
        <v>1893</v>
      </c>
      <c r="D7" t="s">
        <v>1894</v>
      </c>
    </row>
    <row r="8" spans="1:4" x14ac:dyDescent="0.25">
      <c r="A8" t="str">
        <f>IF('Overview - Section A'!B$5="English",Translations!B8,IF('Overview - Section A'!B$5="French",Translations!C8,IF('Overview - Section A'!B$5="Spanish",Translations!D8)))</f>
        <v>C19RM funding use date</v>
      </c>
      <c r="B8" t="s">
        <v>108</v>
      </c>
      <c r="C8" s="38" t="s">
        <v>1895</v>
      </c>
      <c r="D8" s="38" t="s">
        <v>112</v>
      </c>
    </row>
    <row r="9" spans="1:4" x14ac:dyDescent="0.25">
      <c r="A9" t="str">
        <f>IF('Overview - Section A'!B$5="English",Translations!B9,IF('Overview - Section A'!B$5="French",Translations!C9,IF('Overview - Section A'!B$5="Spanish",Translations!D9)))</f>
        <v xml:space="preserve">Indicator Reporting Period </v>
      </c>
      <c r="B9" t="s">
        <v>114</v>
      </c>
      <c r="C9" s="38" t="s">
        <v>1896</v>
      </c>
      <c r="D9" s="38" t="s">
        <v>1897</v>
      </c>
    </row>
    <row r="10" spans="1:4" x14ac:dyDescent="0.25">
      <c r="A10" t="str">
        <f>IF('Overview - Section A'!B$5="English",Translations!B10,IF('Overview - Section A'!B$5="French",Translations!C10,IF('Overview - Section A'!B$5="Spanish",Translations!D10)))</f>
        <v>Period Start Date</v>
      </c>
      <c r="B10" t="s">
        <v>1898</v>
      </c>
      <c r="C10" t="s">
        <v>125</v>
      </c>
      <c r="D10" t="s">
        <v>127</v>
      </c>
    </row>
    <row r="11" spans="1:4" x14ac:dyDescent="0.25">
      <c r="A11" t="str">
        <f>IF('Overview - Section A'!B$5="English",Translations!B11,IF('Overview - Section A'!B$5="French",Translations!C11,IF('Overview - Section A'!B$5="Spanish",Translations!D11)))</f>
        <v>Period End Date</v>
      </c>
      <c r="B11" t="s">
        <v>1899</v>
      </c>
      <c r="C11" t="s">
        <v>1900</v>
      </c>
      <c r="D11" t="s">
        <v>1901</v>
      </c>
    </row>
    <row r="12" spans="1:4" x14ac:dyDescent="0.25">
      <c r="A12" t="str">
        <f>IF('Overview - Section A'!B$5="English",Translations!B12,IF('Overview - Section A'!B$5="French",Translations!C12,IF('Overview - Section A'!B$5="Spanish",Translations!D12)))</f>
        <v xml:space="preserve">WPTM Reporting Period </v>
      </c>
      <c r="B12" t="s">
        <v>135</v>
      </c>
      <c r="C12" s="38" t="s">
        <v>137</v>
      </c>
      <c r="D12" s="38" t="s">
        <v>1902</v>
      </c>
    </row>
    <row r="13" spans="1:4" x14ac:dyDescent="0.25">
      <c r="A13" t="str">
        <f>IF('Overview - Section A'!B$5="English",Translations!B13,IF('Overview - Section A'!B$5="French",Translations!C13,IF('Overview - Section A'!B$5="Spanish",Translations!D13)))</f>
        <v>Indicator Number</v>
      </c>
      <c r="B13" t="s">
        <v>1903</v>
      </c>
      <c r="C13" t="s">
        <v>1904</v>
      </c>
      <c r="D13" t="s">
        <v>1905</v>
      </c>
    </row>
    <row r="14" spans="1:4" x14ac:dyDescent="0.25">
      <c r="A14" t="str">
        <f>IF('Overview - Section A'!B$5="English",Translations!B14,IF('Overview - Section A'!B$5="French",Translations!C14,IF('Overview - Section A'!B$5="Spanish",Translations!D14)))</f>
        <v>Standard Indicator</v>
      </c>
      <c r="B14" t="s">
        <v>1906</v>
      </c>
      <c r="C14" t="s">
        <v>162</v>
      </c>
      <c r="D14" t="s">
        <v>1907</v>
      </c>
    </row>
    <row r="15" spans="1:4" x14ac:dyDescent="0.25">
      <c r="A15" t="str">
        <f>IF('Overview - Section A'!B$5="English",Translations!B15,IF('Overview - Section A'!B$5="French",Translations!C15,IF('Overview - Section A'!B$5="Spanish",Translations!D15)))</f>
        <v>Baseline #N Baseline #D</v>
      </c>
      <c r="B15" t="s">
        <v>1908</v>
      </c>
      <c r="C15" t="s">
        <v>1909</v>
      </c>
      <c r="D15" t="s">
        <v>1910</v>
      </c>
    </row>
    <row r="16" spans="1:4" x14ac:dyDescent="0.25">
      <c r="A16" t="str">
        <f>IF('Overview - Section A'!B$5="English",Translations!B16,IF('Overview - Section A'!B$5="French",Translations!C16,IF('Overview - Section A'!B$5="Spanish",Translations!D16)))</f>
        <v>Baseline %</v>
      </c>
      <c r="B16" t="s">
        <v>1911</v>
      </c>
      <c r="C16" t="s">
        <v>1912</v>
      </c>
      <c r="D16" t="s">
        <v>185</v>
      </c>
    </row>
    <row r="17" spans="1:4" x14ac:dyDescent="0.25">
      <c r="A17" t="str">
        <f>IF('Overview - Section A'!B$5="English",Translations!B17,IF('Overview - Section A'!B$5="French",Translations!C17,IF('Overview - Section A'!B$5="Spanish",Translations!D17)))</f>
        <v>Baseline Year</v>
      </c>
      <c r="B17" t="s">
        <v>1913</v>
      </c>
      <c r="C17" t="s">
        <v>1914</v>
      </c>
      <c r="D17" t="s">
        <v>1915</v>
      </c>
    </row>
    <row r="18" spans="1:4" x14ac:dyDescent="0.25">
      <c r="A18" t="str">
        <f>IF('Overview - Section A'!B$5="English",Translations!B18,IF('Overview - Section A'!B$5="French",Translations!C18,IF('Overview - Section A'!B$5="Spanish",Translations!D18)))</f>
        <v>Baseline Source</v>
      </c>
      <c r="B18" t="s">
        <v>196</v>
      </c>
      <c r="C18" t="s">
        <v>1916</v>
      </c>
      <c r="D18" t="s">
        <v>1917</v>
      </c>
    </row>
    <row r="19" spans="1:4" x14ac:dyDescent="0.25">
      <c r="A19" t="str">
        <f>IF('Overview - Section A'!B$5="English",Translations!B19,IF('Overview - Section A'!B$5="French",Translations!C19,IF('Overview - Section A'!B$5="Spanish",Translations!D19)))</f>
        <v>Include in GF results</v>
      </c>
      <c r="B19" t="s">
        <v>1918</v>
      </c>
      <c r="C19" t="s">
        <v>1919</v>
      </c>
      <c r="D19" t="s">
        <v>1920</v>
      </c>
    </row>
    <row r="20" spans="1:4" x14ac:dyDescent="0.25">
      <c r="A20" t="str">
        <f>IF('Overview - Section A'!B$5="English",Translations!B20,IF('Overview - Section A'!B$5="French",Translations!C20,IF('Overview - Section A'!B$5="Spanish",Translations!D20)))</f>
        <v>Country / Scope of targets</v>
      </c>
      <c r="B20" t="s">
        <v>1921</v>
      </c>
      <c r="C20" t="s">
        <v>231</v>
      </c>
      <c r="D20" t="s">
        <v>1922</v>
      </c>
    </row>
    <row r="21" spans="1:4" x14ac:dyDescent="0.25">
      <c r="A21" t="str">
        <f>IF('Overview - Section A'!B$5="English",Translations!B21,IF('Overview - Section A'!B$5="French",Translations!C21,IF('Overview - Section A'!B$5="Spanish",Translations!D21)))</f>
        <v>Cumulation type</v>
      </c>
      <c r="B21" t="s">
        <v>262</v>
      </c>
      <c r="C21" t="s">
        <v>264</v>
      </c>
      <c r="D21" t="s">
        <v>266</v>
      </c>
    </row>
    <row r="22" spans="1:4" ht="30" x14ac:dyDescent="0.25">
      <c r="A22" t="str">
        <f>IF('Overview - Section A'!B$5="English",Translations!B22,IF('Overview - Section A'!B$5="French",Translations!C22,IF('Overview - Section A'!B$5="Spanish",Translations!D22)))</f>
        <v>Target #N
Target #D</v>
      </c>
      <c r="B22" s="116" t="s">
        <v>280</v>
      </c>
      <c r="C22" s="116" t="s">
        <v>1923</v>
      </c>
      <c r="D22" s="116" t="s">
        <v>1924</v>
      </c>
    </row>
    <row r="23" spans="1:4" x14ac:dyDescent="0.25">
      <c r="A23" t="str">
        <f>IF('Overview - Section A'!B$5="English",Translations!B23,IF('Overview - Section A'!B$5="French",Translations!C23,IF('Overview - Section A'!B$5="Spanish",Translations!D23)))</f>
        <v>Target %</v>
      </c>
      <c r="B23" t="s">
        <v>298</v>
      </c>
      <c r="C23" t="s">
        <v>1925</v>
      </c>
      <c r="D23" t="s">
        <v>302</v>
      </c>
    </row>
    <row r="24" spans="1:4" x14ac:dyDescent="0.25">
      <c r="A24" t="str">
        <f>IF('Overview - Section A'!B$5="English",Translations!B24,IF('Overview - Section A'!B$5="French",Translations!C24,IF('Overview - Section A'!B$5="Spanish",Translations!D24)))</f>
        <v>Mark if target is TBD</v>
      </c>
      <c r="B24" t="s">
        <v>1926</v>
      </c>
      <c r="C24" t="s">
        <v>1927</v>
      </c>
      <c r="D24" t="s">
        <v>314</v>
      </c>
    </row>
    <row r="25" spans="1:4" x14ac:dyDescent="0.25">
      <c r="A25" t="str">
        <f>IF('Overview - Section A'!B$5="English",Translations!B25,IF('Overview - Section A'!B$5="French",Translations!C25,IF('Overview - Section A'!B$5="Spanish",Translations!D25)))</f>
        <v>Comments</v>
      </c>
      <c r="B25" t="s">
        <v>406</v>
      </c>
      <c r="C25" t="s">
        <v>321</v>
      </c>
      <c r="D25" t="s">
        <v>323</v>
      </c>
    </row>
    <row r="26" spans="1:4" x14ac:dyDescent="0.25">
      <c r="A26" t="str">
        <f>IF('Overview - Section A'!B$5="English",Translations!B26,IF('Overview - Section A'!B$5="French",Translations!C26,IF('Overview - Section A'!B$5="Spanish",Translations!D26)))</f>
        <v>Error message (if relevant)</v>
      </c>
      <c r="B26" t="s">
        <v>340</v>
      </c>
      <c r="C26" t="s">
        <v>1928</v>
      </c>
      <c r="D26" t="s">
        <v>1929</v>
      </c>
    </row>
    <row r="27" spans="1:4" x14ac:dyDescent="0.25">
      <c r="A27" t="str">
        <f>IF('Overview - Section A'!B$5="English",Translations!B27,IF('Overview - Section A'!B$5="French",Translations!C27,IF('Overview - Section A'!B$5="Spanish",Translations!D27)))</f>
        <v>Performance Framework - Indicators</v>
      </c>
      <c r="B27" t="s">
        <v>1930</v>
      </c>
      <c r="C27" t="s">
        <v>1931</v>
      </c>
      <c r="D27" t="s">
        <v>1932</v>
      </c>
    </row>
    <row r="28" spans="1:4" x14ac:dyDescent="0.25">
      <c r="A28" t="str">
        <f>IF('Overview - Section A'!B$5="English",Translations!B28,IF('Overview - Section A'!B$5="French",Translations!C28,IF('Overview - Section A'!B$5="Spanish",Translations!D28)))</f>
        <v>Number of Errors</v>
      </c>
      <c r="B28" t="s">
        <v>149</v>
      </c>
      <c r="C28" t="s">
        <v>1933</v>
      </c>
      <c r="D28" t="s">
        <v>153</v>
      </c>
    </row>
    <row r="29" spans="1:4" x14ac:dyDescent="0.25">
      <c r="A29" t="str">
        <f>IF('Overview - Section A'!B$5="English",Translations!B29,IF('Overview - Section A'!B$5="French",Translations!C29,IF('Overview - Section A'!B$5="Spanish",Translations!D29)))</f>
        <v>Performance Framework - WPTM</v>
      </c>
      <c r="B29" t="s">
        <v>1934</v>
      </c>
      <c r="C29" t="s">
        <v>1935</v>
      </c>
      <c r="D29" t="s">
        <v>1936</v>
      </c>
    </row>
    <row r="30" spans="1:4" x14ac:dyDescent="0.25">
      <c r="A30" t="str">
        <f>IF('Overview - Section A'!B$5="English",Translations!B30,IF('Overview - Section A'!B$5="French",Translations!C30,IF('Overview - Section A'!B$5="Spanish",Translations!D30)))</f>
        <v>No</v>
      </c>
      <c r="B30" t="s">
        <v>1937</v>
      </c>
      <c r="C30" t="s">
        <v>1938</v>
      </c>
      <c r="D30" t="s">
        <v>1939</v>
      </c>
    </row>
    <row r="31" spans="1:4" x14ac:dyDescent="0.25">
      <c r="A31" t="str">
        <f>IF('Overview - Section A'!B$5="English",Translations!B31,IF('Overview - Section A'!B$5="French",Translations!C31,IF('Overview - Section A'!B$5="Spanish",Translations!D31)))</f>
        <v>Interventions</v>
      </c>
      <c r="B31" t="s">
        <v>1940</v>
      </c>
      <c r="C31" t="s">
        <v>1940</v>
      </c>
      <c r="D31" t="s">
        <v>158</v>
      </c>
    </row>
    <row r="32" spans="1:4" x14ac:dyDescent="0.25">
      <c r="A32" t="str">
        <f>IF('Overview - Section A'!B$5="English",Translations!B32,IF('Overview - Section A'!B$5="French",Translations!C32,IF('Overview - Section A'!B$5="Spanish",Translations!D32)))</f>
        <v>WPTM category</v>
      </c>
      <c r="B32" t="s">
        <v>1941</v>
      </c>
      <c r="C32" t="s">
        <v>361</v>
      </c>
      <c r="D32" t="s">
        <v>363</v>
      </c>
    </row>
    <row r="33" spans="1:4" x14ac:dyDescent="0.25">
      <c r="A33" t="str">
        <f>IF('Overview - Section A'!B$5="English",Translations!B33,IF('Overview - Section A'!B$5="French",Translations!C33,IF('Overview - Section A'!B$5="Spanish",Translations!D33)))</f>
        <v>Key Activity</v>
      </c>
      <c r="B33" t="s">
        <v>1942</v>
      </c>
      <c r="C33" t="s">
        <v>1943</v>
      </c>
      <c r="D33" t="s">
        <v>369</v>
      </c>
    </row>
    <row r="34" spans="1:4" x14ac:dyDescent="0.25">
      <c r="A34" t="str">
        <f>IF('Overview - Section A'!B$5="English",Translations!B34,IF('Overview - Section A'!B$5="French",Translations!C34,IF('Overview - Section A'!B$5="Spanish",Translations!D34)))</f>
        <v>Country</v>
      </c>
      <c r="B34" t="s">
        <v>1944</v>
      </c>
      <c r="C34" t="s">
        <v>1945</v>
      </c>
      <c r="D34" t="s">
        <v>383</v>
      </c>
    </row>
    <row r="35" spans="1:4" x14ac:dyDescent="0.25">
      <c r="A35" t="str">
        <f>IF('Overview - Section A'!B$5="English",Translations!B35,IF('Overview - Section A'!B$5="French",Translations!C35,IF('Overview - Section A'!B$5="Spanish",Translations!D35)))</f>
        <v>Milestone / Target Description</v>
      </c>
      <c r="B35" t="s">
        <v>1946</v>
      </c>
      <c r="C35" t="s">
        <v>1947</v>
      </c>
      <c r="D35" t="s">
        <v>1948</v>
      </c>
    </row>
    <row r="36" spans="1:4" x14ac:dyDescent="0.25">
      <c r="A36" t="str">
        <f>IF('Overview - Section A'!B$5="English",Translations!B36,IF('Overview - Section A'!B$5="French",Translations!C36,IF('Overview - Section A'!B$5="Spanish",Translations!D36)))</f>
        <v>Criteria for Completion</v>
      </c>
      <c r="B36" t="s">
        <v>1949</v>
      </c>
      <c r="C36" t="s">
        <v>402</v>
      </c>
      <c r="D36" t="s">
        <v>1950</v>
      </c>
    </row>
    <row r="37" spans="1:4" x14ac:dyDescent="0.25">
      <c r="A37" t="str">
        <f>IF('Overview - Section A'!B$5="English",Translations!B37,IF('Overview - Section A'!B$5="French",Translations!C37,IF('Overview - Section A'!B$5="Spanish",Translations!D37)))</f>
        <v>Objectives</v>
      </c>
      <c r="B37" t="s">
        <v>1951</v>
      </c>
      <c r="C37" t="s">
        <v>1952</v>
      </c>
      <c r="D37" t="s">
        <v>1953</v>
      </c>
    </row>
    <row r="38" spans="1:4" x14ac:dyDescent="0.25">
      <c r="A38" t="str">
        <f>IF('Overview - Section A'!B$5="English",Translations!B38,IF('Overview - Section A'!B$5="French",Translations!C38,IF('Overview - Section A'!B$5="Spanish",Translations!D38)))</f>
        <v>Objective Number</v>
      </c>
      <c r="B38" t="s">
        <v>1954</v>
      </c>
      <c r="C38" t="s">
        <v>1955</v>
      </c>
      <c r="D38" t="s">
        <v>1956</v>
      </c>
    </row>
    <row r="39" spans="1:4" x14ac:dyDescent="0.25">
      <c r="A39" t="str">
        <f>IF('Overview - Section A'!B$5="English",Translations!B39,IF('Overview - Section A'!B$5="French",Translations!C39,IF('Overview - Section A'!B$5="Spanish",Translations!D39)))</f>
        <v>Objective Description</v>
      </c>
      <c r="B39" t="s">
        <v>1957</v>
      </c>
      <c r="C39" t="s">
        <v>1958</v>
      </c>
      <c r="D39" t="s">
        <v>1959</v>
      </c>
    </row>
    <row r="40" spans="1:4" x14ac:dyDescent="0.25">
      <c r="A40" t="str">
        <f>IF('Overview - Section A'!B$5="English",Translations!B40,IF('Overview - Section A'!B$5="French",Translations!C40,IF('Overview - Section A'!B$5="Spanish",Translations!D40)))</f>
        <v>n/a</v>
      </c>
      <c r="B40" t="s">
        <v>1960</v>
      </c>
      <c r="C40" t="s">
        <v>1961</v>
      </c>
      <c r="D40" t="s">
        <v>1962</v>
      </c>
    </row>
    <row r="41" spans="1:4" x14ac:dyDescent="0.25">
      <c r="A41" t="str">
        <f>IF('Overview - Section A'!B$5="English",Translations!B41,IF('Overview - Section A'!B$5="French",Translations!C41,IF('Overview - Section A'!B$5="Spanish",Translations!D41)))</f>
        <v>n/a</v>
      </c>
      <c r="B41" t="s">
        <v>1960</v>
      </c>
      <c r="C41" t="s">
        <v>1963</v>
      </c>
      <c r="D41" t="s">
        <v>1964</v>
      </c>
    </row>
    <row r="42" spans="1:4" x14ac:dyDescent="0.25">
      <c r="A42" t="str">
        <f>IF('Overview - Section A'!B$5="English",Translations!B42,IF('Overview - Section A'!B$5="French",Translations!C42,IF('Overview - Section A'!B$5="Spanish",Translations!D42)))</f>
        <v>n/a</v>
      </c>
      <c r="B42" t="s">
        <v>1960</v>
      </c>
      <c r="C42" t="s">
        <v>1965</v>
      </c>
      <c r="D42" t="s">
        <v>1966</v>
      </c>
    </row>
    <row r="43" spans="1:4" x14ac:dyDescent="0.25">
      <c r="A43" t="str">
        <f>IF('Overview - Section A'!B$5="English",Translations!B43,IF('Overview - Section A'!B$5="French",Translations!C43,IF('Overview - Section A'!B$5="Spanish",Translations!D43)))</f>
        <v>Responsible PR</v>
      </c>
      <c r="B43" t="s">
        <v>211</v>
      </c>
      <c r="C43" t="s">
        <v>1967</v>
      </c>
      <c r="D43" t="s">
        <v>1968</v>
      </c>
    </row>
    <row r="44" spans="1:4" x14ac:dyDescent="0.25">
      <c r="A44" t="str">
        <f>IF('Overview - Section A'!B$5="English",Translations!B44,IF('Overview - Section A'!B$5="French",Translations!C44,IF('Overview - Section A'!B$5="Spanish",Translations!D44)))</f>
        <v>n/a</v>
      </c>
      <c r="B44" t="s">
        <v>1960</v>
      </c>
      <c r="C44" t="s">
        <v>1969</v>
      </c>
      <c r="D44" t="s">
        <v>1970</v>
      </c>
    </row>
    <row r="45" spans="1:4" x14ac:dyDescent="0.25">
      <c r="A45" t="str">
        <f>IF('Overview - Section A'!B$5="English",Translations!B45,IF('Overview - Section A'!B$5="French",Translations!C45,IF('Overview - Section A'!B$5="Spanish",Translations!D45)))</f>
        <v>n/a</v>
      </c>
      <c r="B45" t="s">
        <v>1960</v>
      </c>
      <c r="C45" t="s">
        <v>1971</v>
      </c>
      <c r="D45" t="s">
        <v>1972</v>
      </c>
    </row>
    <row r="46" spans="1:4" x14ac:dyDescent="0.25">
      <c r="A46" t="str">
        <f>IF('Overview - Section A'!B$5="English",Translations!B46,IF('Overview - Section A'!B$5="French",Translations!C46,IF('Overview - Section A'!B$5="Spanish",Translations!D46)))</f>
        <v>Submission Date</v>
      </c>
      <c r="B46" t="s">
        <v>1973</v>
      </c>
      <c r="C46" t="s">
        <v>1974</v>
      </c>
      <c r="D46" t="s">
        <v>1975</v>
      </c>
    </row>
    <row r="47" spans="1:4" x14ac:dyDescent="0.25">
      <c r="A47" t="str">
        <f>IF('Overview - Section A'!B$5="English",Translations!B47,IF('Overview - Section A'!B$5="French",Translations!C47,IF('Overview - Section A'!B$5="Spanish",Translations!D47)))</f>
        <v>Invalid Indicator from dropdown list</v>
      </c>
      <c r="B47" t="s">
        <v>1976</v>
      </c>
      <c r="C47" t="s">
        <v>1977</v>
      </c>
      <c r="D47" t="s">
        <v>1978</v>
      </c>
    </row>
    <row r="48" spans="1:4" x14ac:dyDescent="0.25">
      <c r="A48" t="str">
        <f>IF('Overview - Section A'!B$5="English",Translations!B48,IF('Overview - Section A'!B$5="French",Translations!C48,IF('Overview - Section A'!B$5="Spanish",Translations!D48)))</f>
        <v>No error</v>
      </c>
      <c r="B48" t="s">
        <v>1979</v>
      </c>
      <c r="C48" t="s">
        <v>1980</v>
      </c>
      <c r="D48" t="s">
        <v>1981</v>
      </c>
    </row>
    <row r="49" spans="1:4" x14ac:dyDescent="0.25">
      <c r="A49" t="str">
        <f>IF('Overview - Section A'!B$5="English",Translations!B49,IF('Overview - Section A'!B$5="French",Translations!C49,IF('Overview - Section A'!B$5="Spanish",Translations!D49)))</f>
        <v>Incorrect intervention selected. Select the correct intervention</v>
      </c>
      <c r="B49" t="s">
        <v>1982</v>
      </c>
      <c r="C49" t="s">
        <v>1983</v>
      </c>
      <c r="D49" t="s">
        <v>1984</v>
      </c>
    </row>
    <row r="50" spans="1:4" x14ac:dyDescent="0.25">
      <c r="A50" t="str">
        <f>IF('Overview - Section A'!B$5="English",Translations!B50,IF('Overview - Section A'!B$5="French",Translations!C50,IF('Overview - Section A'!B$5="Spanish",Translations!D50)))</f>
        <v>Invalid WPTM Category from dropdown list</v>
      </c>
      <c r="B50" t="s">
        <v>1985</v>
      </c>
      <c r="C50" t="s">
        <v>1986</v>
      </c>
      <c r="D50" t="s">
        <v>1987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Instructions</vt:lpstr>
      <vt:lpstr>Overview - Section A</vt:lpstr>
      <vt:lpstr>Indicators - Section B</vt:lpstr>
      <vt:lpstr>WPTM (Eng) - Section C</vt:lpstr>
      <vt:lpstr>WPTM (FR.ESP) - Section C </vt:lpstr>
      <vt:lpstr>BaselineYearList</vt:lpstr>
      <vt:lpstr>CodingCategory</vt:lpstr>
      <vt:lpstr>Countrylist</vt:lpstr>
      <vt:lpstr>Cumulationtype</vt:lpstr>
      <vt:lpstr>GrantList</vt:lpstr>
      <vt:lpstr>Indicator</vt:lpstr>
      <vt:lpstr>Intervention</vt:lpstr>
      <vt:lpstr>InterventionInd</vt:lpstr>
      <vt:lpstr>'Indicators - Section B'!Print_Area</vt:lpstr>
      <vt:lpstr>'Overview - Section A'!Print_Area</vt:lpstr>
      <vt:lpstr>'WPTM (Eng) - Section C'!Print_Area</vt:lpstr>
      <vt:lpstr>'WPTM (FR.ESP) - Section C '!Print_Area</vt:lpstr>
      <vt:lpstr>ScopeofTargets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2023-02-21T09:27:32Z</dcterms:created>
  <dcterms:modified xsi:type="dcterms:W3CDTF">2023-04-20T14:17:00Z</dcterms:modified>
  <cp:category/>
  <cp:contentStatus/>
</cp:coreProperties>
</file>