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ThisWorkbook"/>
  <mc:AlternateContent xmlns:mc="http://schemas.openxmlformats.org/markup-compatibility/2006">
    <mc:Choice Requires="x15">
      <x15ac:absPath xmlns:x15ac="http://schemas.microsoft.com/office/spreadsheetml/2010/11/ac" url="https://tgf.sharepoint.com/sites/TSTAP1/MECA/Frameworks and Strategic Guidance/NFM-4/3. Programmatic Gap Tables revision - 2022/0. Programmatic Gap Tables 3 Feb 2023 - Final/"/>
    </mc:Choice>
  </mc:AlternateContent>
  <xr:revisionPtr revIDLastSave="153" documentId="8_{A678D9EF-032B-4C37-AD83-20ECAA1C4415}" xr6:coauthVersionLast="47" xr6:coauthVersionMax="47" xr10:uidLastSave="{EAB37820-C3B0-4841-B6A0-69554B13CCF2}"/>
  <workbookProtection workbookAlgorithmName="SHA-512" workbookHashValue="Fo9IZqorpEwZmQFZjDCMrIT9GJRY2GKiiNwFPG0JSJeRl58JrmDYD3LcQaOW9C56u2r8Cx2iPKEyYj8PdS4/XA==" workbookSaltValue="B8ELcLqhphFDmlciiydlEg==" workbookSpinCount="100000" lockStructure="1"/>
  <bookViews>
    <workbookView xWindow="28680" yWindow="-120" windowWidth="29040" windowHeight="15990" tabRatio="772" xr2:uid="{00000000-000D-0000-FFFF-FFFF00000000}"/>
  </bookViews>
  <sheets>
    <sheet name="Cover Sheet" sheetId="11" r:id="rId1"/>
    <sheet name="Instructions" sheetId="8" r:id="rId2"/>
    <sheet name="CM-diagnosis gap tables" sheetId="3" r:id="rId3"/>
    <sheet name="CM-treatment gap tables" sheetId="5" r:id="rId4"/>
    <sheet name="Net gap table" sheetId="15" r:id="rId5"/>
    <sheet name="IRS gap table" sheetId="2" r:id="rId6"/>
    <sheet name="Specific prev interventions" sheetId="4" r:id="rId7"/>
    <sheet name="Translations" sheetId="14" state="veryHidden" r:id="rId8"/>
    <sheet name="Blank table (only if needed)" sheetId="13" r:id="rId9"/>
    <sheet name="Malaria drop down" sheetId="10" state="veryHidden" r:id="rId10"/>
  </sheets>
  <definedNames>
    <definedName name="ApplicantType">'Malaria drop down'!$T$3:$T$5</definedName>
    <definedName name="Geography">'Malaria drop down'!$L$3:$L$271</definedName>
    <definedName name="LangOffset">Translations!$C$1</definedName>
    <definedName name="Language">Instructions!$B$6</definedName>
    <definedName name="ListMalariaModules">'Malaria drop down'!$A$3:$A$5</definedName>
    <definedName name="MalariaModulesIndicators">'Malaria drop down'!$A$3:$B$5</definedName>
    <definedName name="_xlnm.Print_Area" localSheetId="8">'Blank table (only if needed)'!$A$1:$F$95</definedName>
    <definedName name="_xlnm.Print_Area" localSheetId="2">'CM-diagnosis gap tables'!$A$1:$F$155</definedName>
    <definedName name="_xlnm.Print_Area" localSheetId="5">'IRS gap table'!$A$1:$F$44</definedName>
    <definedName name="_xlnm.Print_Area" localSheetId="4">'Net gap table'!$A$1:$F$67</definedName>
    <definedName name="_xlnm.Print_Area" localSheetId="6">'Specific prev interventions'!$A$1:$F$74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2" i="4" l="1"/>
  <c r="D62" i="4"/>
  <c r="E62" i="4"/>
  <c r="D32" i="4"/>
  <c r="E32" i="4"/>
  <c r="C32" i="4"/>
  <c r="D167" i="5"/>
  <c r="E167" i="5"/>
  <c r="C167" i="5"/>
  <c r="D165" i="5"/>
  <c r="E165" i="5"/>
  <c r="C165" i="5"/>
  <c r="D163" i="5"/>
  <c r="E163" i="5"/>
  <c r="C163" i="5"/>
  <c r="D166" i="5"/>
  <c r="E166" i="5"/>
  <c r="C166" i="5"/>
  <c r="C1" i="14" l="1"/>
  <c r="G104" i="14" s="1"/>
  <c r="A18" i="8" s="1"/>
  <c r="D140" i="3"/>
  <c r="E140" i="3"/>
  <c r="C140" i="3"/>
  <c r="G103" i="14"/>
  <c r="A16" i="8" s="1"/>
  <c r="G6" i="14"/>
  <c r="A12" i="8" s="1"/>
  <c r="A12" i="14"/>
  <c r="A120" i="5" s="1"/>
  <c r="E53" i="3"/>
  <c r="E54" i="3" s="1"/>
  <c r="D53" i="3"/>
  <c r="D54" i="3" s="1"/>
  <c r="C53" i="3"/>
  <c r="C54" i="3" s="1"/>
  <c r="C104" i="3"/>
  <c r="D139" i="3"/>
  <c r="E139" i="3"/>
  <c r="C139" i="3"/>
  <c r="D28" i="3"/>
  <c r="D29" i="3" s="1"/>
  <c r="E28" i="3"/>
  <c r="E29" i="3" s="1"/>
  <c r="D35" i="3"/>
  <c r="E35" i="3"/>
  <c r="G5" i="14"/>
  <c r="A10" i="8" s="1"/>
  <c r="G38" i="14"/>
  <c r="A46" i="8" s="1"/>
  <c r="G12" i="14"/>
  <c r="A21" i="8" s="1"/>
  <c r="B3" i="10"/>
  <c r="C28" i="3"/>
  <c r="C29" i="3" s="1"/>
  <c r="D27" i="3"/>
  <c r="E27" i="3"/>
  <c r="C27" i="3"/>
  <c r="D50" i="15"/>
  <c r="E50" i="15"/>
  <c r="C50" i="15"/>
  <c r="D42" i="15"/>
  <c r="E42" i="15"/>
  <c r="C42" i="15"/>
  <c r="D156" i="5"/>
  <c r="D157" i="5"/>
  <c r="E156" i="5"/>
  <c r="E157" i="5"/>
  <c r="C156" i="5"/>
  <c r="C157" i="5" s="1"/>
  <c r="D145" i="5"/>
  <c r="E145" i="5"/>
  <c r="C145" i="5"/>
  <c r="D131" i="5"/>
  <c r="E131" i="5"/>
  <c r="C131" i="5"/>
  <c r="D129" i="5"/>
  <c r="E129" i="5"/>
  <c r="C129" i="5"/>
  <c r="D127" i="5"/>
  <c r="E127" i="5"/>
  <c r="C127" i="5"/>
  <c r="D35" i="15"/>
  <c r="E35" i="15"/>
  <c r="C35" i="15"/>
  <c r="D27" i="15"/>
  <c r="E27" i="15"/>
  <c r="C27" i="15"/>
  <c r="D25" i="15"/>
  <c r="E25" i="15"/>
  <c r="C25" i="15"/>
  <c r="D155" i="5"/>
  <c r="E155" i="5"/>
  <c r="C155" i="5"/>
  <c r="D153" i="5"/>
  <c r="E153" i="5"/>
  <c r="C153" i="5"/>
  <c r="D137" i="5"/>
  <c r="E137" i="5"/>
  <c r="C137" i="5"/>
  <c r="D135" i="5"/>
  <c r="E135" i="5"/>
  <c r="C135" i="5"/>
  <c r="D22" i="5"/>
  <c r="E22" i="5"/>
  <c r="C22" i="5"/>
  <c r="D20" i="5"/>
  <c r="E20" i="5"/>
  <c r="C20" i="5"/>
  <c r="D18" i="5"/>
  <c r="E18" i="5"/>
  <c r="C18" i="5"/>
  <c r="D16" i="5"/>
  <c r="E16" i="5"/>
  <c r="C35" i="5"/>
  <c r="E164" i="5"/>
  <c r="C16" i="5"/>
  <c r="E22" i="15"/>
  <c r="D22" i="15"/>
  <c r="C22" i="15"/>
  <c r="E55" i="15"/>
  <c r="E56" i="15"/>
  <c r="D55" i="15"/>
  <c r="D56" i="15"/>
  <c r="C55" i="15"/>
  <c r="C56" i="15"/>
  <c r="E54" i="15"/>
  <c r="D54" i="15"/>
  <c r="C54" i="15"/>
  <c r="E52" i="15"/>
  <c r="D52" i="15"/>
  <c r="C52" i="15"/>
  <c r="E47" i="15"/>
  <c r="E48" i="15"/>
  <c r="D47" i="15"/>
  <c r="D48" i="15"/>
  <c r="C47" i="15"/>
  <c r="C48" i="15"/>
  <c r="E46" i="15"/>
  <c r="D46" i="15"/>
  <c r="C46" i="15"/>
  <c r="E44" i="15"/>
  <c r="D44" i="15"/>
  <c r="C44" i="15"/>
  <c r="C124" i="5"/>
  <c r="D124" i="5"/>
  <c r="E124" i="5"/>
  <c r="E138" i="5"/>
  <c r="E139" i="5"/>
  <c r="D138" i="5"/>
  <c r="D139" i="5"/>
  <c r="C138" i="5"/>
  <c r="C139" i="5"/>
  <c r="C164" i="5"/>
  <c r="C159" i="5"/>
  <c r="C160" i="5" s="1"/>
  <c r="D164" i="5"/>
  <c r="D159" i="5"/>
  <c r="E159" i="5"/>
  <c r="C146" i="5"/>
  <c r="C141" i="5"/>
  <c r="C142" i="5"/>
  <c r="D141" i="5"/>
  <c r="D142" i="5"/>
  <c r="E141" i="5"/>
  <c r="E142" i="5"/>
  <c r="D146" i="5"/>
  <c r="E146" i="5"/>
  <c r="E147" i="5"/>
  <c r="E148" i="5"/>
  <c r="E149" i="5"/>
  <c r="D147" i="5"/>
  <c r="D148" i="5"/>
  <c r="D149" i="5"/>
  <c r="C147" i="5"/>
  <c r="C148" i="5"/>
  <c r="C149" i="5"/>
  <c r="E160" i="5"/>
  <c r="D160" i="5"/>
  <c r="E18" i="3"/>
  <c r="E28" i="15"/>
  <c r="D28" i="15"/>
  <c r="C28" i="15"/>
  <c r="C29" i="15"/>
  <c r="D36" i="15"/>
  <c r="D29" i="15"/>
  <c r="D31" i="15"/>
  <c r="D32" i="15"/>
  <c r="E36" i="15"/>
  <c r="E29" i="15"/>
  <c r="E31" i="15"/>
  <c r="E32" i="15"/>
  <c r="C36" i="15"/>
  <c r="C31" i="15"/>
  <c r="C32" i="15"/>
  <c r="C38" i="15"/>
  <c r="C39" i="15"/>
  <c r="C37" i="15"/>
  <c r="E37" i="15"/>
  <c r="E38" i="15"/>
  <c r="E39" i="15"/>
  <c r="D37" i="15"/>
  <c r="D38" i="15"/>
  <c r="D39" i="15"/>
  <c r="E91" i="13"/>
  <c r="D91" i="13"/>
  <c r="C91" i="13"/>
  <c r="E84" i="13"/>
  <c r="E87" i="13"/>
  <c r="E88" i="13"/>
  <c r="D84" i="13"/>
  <c r="D85" i="13"/>
  <c r="C84" i="13"/>
  <c r="C92" i="13"/>
  <c r="C94" i="13"/>
  <c r="E83" i="13"/>
  <c r="D83" i="13"/>
  <c r="C83" i="13"/>
  <c r="E81" i="13"/>
  <c r="D81" i="13"/>
  <c r="C81" i="13"/>
  <c r="E78" i="13"/>
  <c r="D78" i="13"/>
  <c r="C78" i="13"/>
  <c r="E60" i="13"/>
  <c r="D60" i="13"/>
  <c r="C60" i="13"/>
  <c r="E53" i="13"/>
  <c r="E61" i="13"/>
  <c r="D53" i="13"/>
  <c r="D56" i="13"/>
  <c r="D57" i="13"/>
  <c r="C53" i="13"/>
  <c r="C56" i="13"/>
  <c r="C57" i="13"/>
  <c r="E52" i="13"/>
  <c r="D52" i="13"/>
  <c r="C52" i="13"/>
  <c r="E50" i="13"/>
  <c r="D50" i="13"/>
  <c r="C50" i="13"/>
  <c r="E47" i="13"/>
  <c r="D47" i="13"/>
  <c r="C47" i="13"/>
  <c r="C87" i="13"/>
  <c r="C88" i="13"/>
  <c r="E56" i="13"/>
  <c r="E57" i="13"/>
  <c r="D92" i="13"/>
  <c r="C93" i="13"/>
  <c r="C95" i="13"/>
  <c r="D87" i="13"/>
  <c r="D88" i="13"/>
  <c r="E92" i="13"/>
  <c r="E94" i="13"/>
  <c r="E85" i="13"/>
  <c r="C85" i="13"/>
  <c r="E62" i="13"/>
  <c r="E63" i="13"/>
  <c r="E64" i="13"/>
  <c r="C54" i="13"/>
  <c r="D54" i="13"/>
  <c r="C61" i="13"/>
  <c r="E54" i="13"/>
  <c r="D61" i="13"/>
  <c r="E106" i="3"/>
  <c r="D93" i="13"/>
  <c r="D94" i="13"/>
  <c r="D95" i="13"/>
  <c r="E95" i="13"/>
  <c r="E93" i="13"/>
  <c r="C63" i="13"/>
  <c r="C64" i="13"/>
  <c r="C62" i="13"/>
  <c r="D63" i="13"/>
  <c r="D64" i="13"/>
  <c r="D62" i="13"/>
  <c r="C97" i="5"/>
  <c r="D97" i="5"/>
  <c r="E97" i="5"/>
  <c r="C100" i="5"/>
  <c r="D100" i="5"/>
  <c r="E100" i="5"/>
  <c r="C102" i="5"/>
  <c r="D102" i="5"/>
  <c r="E102" i="5"/>
  <c r="C103" i="5"/>
  <c r="D103" i="5"/>
  <c r="E103" i="5"/>
  <c r="C110" i="5"/>
  <c r="D110" i="5"/>
  <c r="E110" i="5"/>
  <c r="A189" i="14"/>
  <c r="A69" i="14"/>
  <c r="A55" i="15" s="1"/>
  <c r="A62" i="14"/>
  <c r="A41" i="15" s="1"/>
  <c r="A68" i="14"/>
  <c r="A53" i="15" s="1"/>
  <c r="A64" i="14"/>
  <c r="A45" i="15" s="1"/>
  <c r="A66" i="14"/>
  <c r="A49" i="15" s="1"/>
  <c r="A65" i="14"/>
  <c r="A47" i="15" s="1"/>
  <c r="A67" i="14"/>
  <c r="A51" i="15" s="1"/>
  <c r="A19" i="10"/>
  <c r="A18" i="10"/>
  <c r="A170" i="14"/>
  <c r="A134" i="5" s="1"/>
  <c r="A163" i="14"/>
  <c r="B119" i="5" s="1"/>
  <c r="A17" i="10"/>
  <c r="A171" i="14"/>
  <c r="A136" i="5" s="1"/>
  <c r="A174" i="14"/>
  <c r="A148" i="5" s="1"/>
  <c r="G67" i="14"/>
  <c r="A83" i="8" s="1"/>
  <c r="A13" i="10"/>
  <c r="A12" i="10"/>
  <c r="A11" i="10"/>
  <c r="A10" i="10"/>
  <c r="G95" i="14"/>
  <c r="A70" i="8" s="1"/>
  <c r="G64" i="14"/>
  <c r="A80" i="8" s="1"/>
  <c r="G65" i="14"/>
  <c r="A81" i="8" s="1"/>
  <c r="G93" i="14"/>
  <c r="A68" i="8" s="1"/>
  <c r="G98" i="14"/>
  <c r="A73" i="8" s="1"/>
  <c r="G99" i="14"/>
  <c r="A74" i="8" s="1"/>
  <c r="G94" i="14"/>
  <c r="A69" i="8" s="1"/>
  <c r="G105" i="14"/>
  <c r="G100" i="14"/>
  <c r="A75" i="8" s="1"/>
  <c r="G96" i="14"/>
  <c r="A71" i="8" s="1"/>
  <c r="G97" i="14"/>
  <c r="A72" i="8" s="1"/>
  <c r="G106" i="14"/>
  <c r="G37" i="14"/>
  <c r="A45" i="8" s="1"/>
  <c r="G34" i="14"/>
  <c r="A42" i="8" s="1"/>
  <c r="G36" i="14"/>
  <c r="A44" i="8" s="1"/>
  <c r="G35" i="14"/>
  <c r="A43" i="8" s="1"/>
  <c r="G20" i="14"/>
  <c r="A142" i="14"/>
  <c r="A152" i="14"/>
  <c r="A101" i="3" s="1"/>
  <c r="A149" i="14"/>
  <c r="A81" i="3" s="1"/>
  <c r="A150" i="14"/>
  <c r="A92" i="13" s="1"/>
  <c r="A40" i="14"/>
  <c r="G69" i="14"/>
  <c r="D104" i="5"/>
  <c r="D106" i="5"/>
  <c r="D107" i="5"/>
  <c r="E104" i="5"/>
  <c r="E106" i="5"/>
  <c r="E107" i="5"/>
  <c r="C104" i="5"/>
  <c r="C106" i="5"/>
  <c r="C107" i="5"/>
  <c r="B5" i="10"/>
  <c r="A5" i="10"/>
  <c r="B36" i="4" s="1"/>
  <c r="A4" i="10"/>
  <c r="B6" i="4" s="1"/>
  <c r="B4" i="10"/>
  <c r="A3" i="10"/>
  <c r="C111" i="5"/>
  <c r="C113" i="5"/>
  <c r="C114" i="5"/>
  <c r="G116" i="14"/>
  <c r="A4" i="13" s="1"/>
  <c r="E111" i="5"/>
  <c r="D111" i="5"/>
  <c r="G118" i="14"/>
  <c r="F1" i="4" s="1"/>
  <c r="L108" i="10"/>
  <c r="L76" i="10"/>
  <c r="L12" i="10"/>
  <c r="L143" i="10"/>
  <c r="L44" i="10"/>
  <c r="L203" i="10"/>
  <c r="L20" i="10"/>
  <c r="L52" i="10"/>
  <c r="L84" i="10"/>
  <c r="L116" i="10"/>
  <c r="L155" i="10"/>
  <c r="L28" i="10"/>
  <c r="L60" i="10"/>
  <c r="L92" i="10"/>
  <c r="L124" i="10"/>
  <c r="L171" i="10"/>
  <c r="L4" i="10"/>
  <c r="L36" i="10"/>
  <c r="L68" i="10"/>
  <c r="L100" i="10"/>
  <c r="L132" i="10"/>
  <c r="L187" i="10"/>
  <c r="L7" i="10"/>
  <c r="L15" i="10"/>
  <c r="L23" i="10"/>
  <c r="L31" i="10"/>
  <c r="L39" i="10"/>
  <c r="L47" i="10"/>
  <c r="L55" i="10"/>
  <c r="L63" i="10"/>
  <c r="L71" i="10"/>
  <c r="L79" i="10"/>
  <c r="L87" i="10"/>
  <c r="L95" i="10"/>
  <c r="L103" i="10"/>
  <c r="L111" i="10"/>
  <c r="L119" i="10"/>
  <c r="L127" i="10"/>
  <c r="L135" i="10"/>
  <c r="L144" i="10"/>
  <c r="L159" i="10"/>
  <c r="L175" i="10"/>
  <c r="L191" i="10"/>
  <c r="L207" i="10"/>
  <c r="L8" i="10"/>
  <c r="L16" i="10"/>
  <c r="L24" i="10"/>
  <c r="L32" i="10"/>
  <c r="L40" i="10"/>
  <c r="L48" i="10"/>
  <c r="L56" i="10"/>
  <c r="L64" i="10"/>
  <c r="L72" i="10"/>
  <c r="L80" i="10"/>
  <c r="L88" i="10"/>
  <c r="L96" i="10"/>
  <c r="L104" i="10"/>
  <c r="L112" i="10"/>
  <c r="L120" i="10"/>
  <c r="L128" i="10"/>
  <c r="L136" i="10"/>
  <c r="L147" i="10"/>
  <c r="L163" i="10"/>
  <c r="L179" i="10"/>
  <c r="L195" i="10"/>
  <c r="L3" i="10"/>
  <c r="L11" i="10"/>
  <c r="L19" i="10"/>
  <c r="L27" i="10"/>
  <c r="L35" i="10"/>
  <c r="L43" i="10"/>
  <c r="L51" i="10"/>
  <c r="L59" i="10"/>
  <c r="L67" i="10"/>
  <c r="L75" i="10"/>
  <c r="L83" i="10"/>
  <c r="L91" i="10"/>
  <c r="L99" i="10"/>
  <c r="L107" i="10"/>
  <c r="L115" i="10"/>
  <c r="L123" i="10"/>
  <c r="L131" i="10"/>
  <c r="L139" i="10"/>
  <c r="L151" i="10"/>
  <c r="L167" i="10"/>
  <c r="L183" i="10"/>
  <c r="L199" i="10"/>
  <c r="T5" i="10"/>
  <c r="L210" i="10"/>
  <c r="L206" i="10"/>
  <c r="L202" i="10"/>
  <c r="L198" i="10"/>
  <c r="L194" i="10"/>
  <c r="L190" i="10"/>
  <c r="L186" i="10"/>
  <c r="L182" i="10"/>
  <c r="L178" i="10"/>
  <c r="L174" i="10"/>
  <c r="L170" i="10"/>
  <c r="L166" i="10"/>
  <c r="L162" i="10"/>
  <c r="L158" i="10"/>
  <c r="L154" i="10"/>
  <c r="L150" i="10"/>
  <c r="L146" i="10"/>
  <c r="L142" i="10"/>
  <c r="L138" i="10"/>
  <c r="L134" i="10"/>
  <c r="L130" i="10"/>
  <c r="L126" i="10"/>
  <c r="L122" i="10"/>
  <c r="L118" i="10"/>
  <c r="L114" i="10"/>
  <c r="L110" i="10"/>
  <c r="L106" i="10"/>
  <c r="L102" i="10"/>
  <c r="L98" i="10"/>
  <c r="L94" i="10"/>
  <c r="L90" i="10"/>
  <c r="L86" i="10"/>
  <c r="L82" i="10"/>
  <c r="L78" i="10"/>
  <c r="L74" i="10"/>
  <c r="L70" i="10"/>
  <c r="L66" i="10"/>
  <c r="L62" i="10"/>
  <c r="L58" i="10"/>
  <c r="L54" i="10"/>
  <c r="L50" i="10"/>
  <c r="L46" i="10"/>
  <c r="L42" i="10"/>
  <c r="L38" i="10"/>
  <c r="L34" i="10"/>
  <c r="L30" i="10"/>
  <c r="L26" i="10"/>
  <c r="L22" i="10"/>
  <c r="L18" i="10"/>
  <c r="L14" i="10"/>
  <c r="L10" i="10"/>
  <c r="L6" i="10"/>
  <c r="L208" i="10"/>
  <c r="L200" i="10"/>
  <c r="L192" i="10"/>
  <c r="L184" i="10"/>
  <c r="L176" i="10"/>
  <c r="L172" i="10"/>
  <c r="L164" i="10"/>
  <c r="L148" i="10"/>
  <c r="L140" i="10"/>
  <c r="T4" i="10"/>
  <c r="L209" i="10"/>
  <c r="L205" i="10"/>
  <c r="L201" i="10"/>
  <c r="L197" i="10"/>
  <c r="L193" i="10"/>
  <c r="L189" i="10"/>
  <c r="L185" i="10"/>
  <c r="L181" i="10"/>
  <c r="L177" i="10"/>
  <c r="L173" i="10"/>
  <c r="L169" i="10"/>
  <c r="L165" i="10"/>
  <c r="L161" i="10"/>
  <c r="L157" i="10"/>
  <c r="L153" i="10"/>
  <c r="L149" i="10"/>
  <c r="L145" i="10"/>
  <c r="L141" i="10"/>
  <c r="L137" i="10"/>
  <c r="L133" i="10"/>
  <c r="L129" i="10"/>
  <c r="L125" i="10"/>
  <c r="L121" i="10"/>
  <c r="L117" i="10"/>
  <c r="L113" i="10"/>
  <c r="L109" i="10"/>
  <c r="L105" i="10"/>
  <c r="L101" i="10"/>
  <c r="L97" i="10"/>
  <c r="L93" i="10"/>
  <c r="L89" i="10"/>
  <c r="L85" i="10"/>
  <c r="L81" i="10"/>
  <c r="L77" i="10"/>
  <c r="L73" i="10"/>
  <c r="L69" i="10"/>
  <c r="L65" i="10"/>
  <c r="L61" i="10"/>
  <c r="L57" i="10"/>
  <c r="L53" i="10"/>
  <c r="L49" i="10"/>
  <c r="L45" i="10"/>
  <c r="L41" i="10"/>
  <c r="L37" i="10"/>
  <c r="L33" i="10"/>
  <c r="L29" i="10"/>
  <c r="L25" i="10"/>
  <c r="L21" i="10"/>
  <c r="L17" i="10"/>
  <c r="L13" i="10"/>
  <c r="L9" i="10"/>
  <c r="L5" i="10"/>
  <c r="L204" i="10"/>
  <c r="L196" i="10"/>
  <c r="L188" i="10"/>
  <c r="L180" i="10"/>
  <c r="L168" i="10"/>
  <c r="L160" i="10"/>
  <c r="L156" i="10"/>
  <c r="L152" i="10"/>
  <c r="T3" i="10"/>
  <c r="C112" i="5"/>
  <c r="D113" i="5"/>
  <c r="D114" i="5"/>
  <c r="D112" i="5"/>
  <c r="E112" i="5"/>
  <c r="E113" i="5"/>
  <c r="E114" i="5"/>
  <c r="G108" i="14"/>
  <c r="A5" i="11" s="1"/>
  <c r="G83" i="14"/>
  <c r="G91" i="14"/>
  <c r="A106" i="8" s="1"/>
  <c r="G92" i="14"/>
  <c r="A107" i="8" s="1"/>
  <c r="G90" i="14"/>
  <c r="G75" i="14"/>
  <c r="A90" i="8" s="1"/>
  <c r="G74" i="14"/>
  <c r="A89" i="8" s="1"/>
  <c r="G60" i="14"/>
  <c r="A76" i="8" s="1"/>
  <c r="G66" i="14"/>
  <c r="A82" i="8" s="1"/>
  <c r="G61" i="14"/>
  <c r="A77" i="8" s="1"/>
  <c r="G68" i="14"/>
  <c r="A84" i="8" s="1"/>
  <c r="G62" i="14"/>
  <c r="A78" i="8" s="1"/>
  <c r="G63" i="14"/>
  <c r="A79" i="8" s="1"/>
  <c r="G57" i="14"/>
  <c r="A65" i="8" s="1"/>
  <c r="G50" i="14"/>
  <c r="A58" i="8" s="1"/>
  <c r="G33" i="14"/>
  <c r="A41" i="8" s="1"/>
  <c r="G23" i="14"/>
  <c r="A31" i="8" s="1"/>
  <c r="G30" i="14"/>
  <c r="A38" i="8" s="1"/>
  <c r="G10" i="14"/>
  <c r="A19" i="8" s="1"/>
  <c r="G15" i="14"/>
  <c r="A24" i="8" s="1"/>
  <c r="G9" i="14"/>
  <c r="A13" i="8" s="1"/>
  <c r="G110" i="14"/>
  <c r="A8" i="11" s="1"/>
  <c r="A4" i="14"/>
  <c r="A92" i="3" s="1"/>
  <c r="A6" i="14"/>
  <c r="A5" i="4" s="1"/>
  <c r="A8" i="14"/>
  <c r="A36" i="13" s="1"/>
  <c r="A10" i="14"/>
  <c r="A6" i="4" s="1"/>
  <c r="A14" i="14"/>
  <c r="C59" i="5" s="1"/>
  <c r="A16" i="14"/>
  <c r="A10" i="15" s="1"/>
  <c r="A18" i="14"/>
  <c r="D73" i="13" s="1"/>
  <c r="A22" i="14"/>
  <c r="F92" i="5" s="1"/>
  <c r="A24" i="14"/>
  <c r="A76" i="13" s="1"/>
  <c r="A26" i="14"/>
  <c r="A151" i="5" s="1"/>
  <c r="A28" i="14"/>
  <c r="A140" i="5" s="1"/>
  <c r="A30" i="14"/>
  <c r="A143" i="5" s="1"/>
  <c r="A32" i="14"/>
  <c r="A137" i="3" s="1"/>
  <c r="G45" i="14"/>
  <c r="A53" i="8" s="1"/>
  <c r="G47" i="14"/>
  <c r="A55" i="8" s="1"/>
  <c r="G49" i="14"/>
  <c r="A57" i="8" s="1"/>
  <c r="G52" i="14"/>
  <c r="A60" i="8" s="1"/>
  <c r="G54" i="14"/>
  <c r="A62" i="8" s="1"/>
  <c r="G56" i="14"/>
  <c r="A64" i="8" s="1"/>
  <c r="G59" i="14"/>
  <c r="A67" i="8" s="1"/>
  <c r="G71" i="14"/>
  <c r="A86" i="8" s="1"/>
  <c r="G73" i="14"/>
  <c r="A88" i="8" s="1"/>
  <c r="A70" i="14"/>
  <c r="A72" i="14"/>
  <c r="A74" i="14"/>
  <c r="A15" i="2" s="1"/>
  <c r="A76" i="14"/>
  <c r="A17" i="2" s="1"/>
  <c r="G114" i="14"/>
  <c r="A4" i="4" s="1"/>
  <c r="G508" i="14"/>
  <c r="A505" i="14"/>
  <c r="A503" i="14"/>
  <c r="A501" i="14"/>
  <c r="A499" i="14"/>
  <c r="A497" i="14"/>
  <c r="A495" i="14"/>
  <c r="A493" i="14"/>
  <c r="A491" i="14"/>
  <c r="A489" i="14"/>
  <c r="A487" i="14"/>
  <c r="A485" i="14"/>
  <c r="A483" i="14"/>
  <c r="A481" i="14"/>
  <c r="A479" i="14"/>
  <c r="A477" i="14"/>
  <c r="A475" i="14"/>
  <c r="A473" i="14"/>
  <c r="A471" i="14"/>
  <c r="A469" i="14"/>
  <c r="A467" i="14"/>
  <c r="A465" i="14"/>
  <c r="A463" i="14"/>
  <c r="A461" i="14"/>
  <c r="A459" i="14"/>
  <c r="A457" i="14"/>
  <c r="A455" i="14"/>
  <c r="A453" i="14"/>
  <c r="A451" i="14"/>
  <c r="A449" i="14"/>
  <c r="A447" i="14"/>
  <c r="A445" i="14"/>
  <c r="A443" i="14"/>
  <c r="A441" i="14"/>
  <c r="A439" i="14"/>
  <c r="A437" i="14"/>
  <c r="A435" i="14"/>
  <c r="A433" i="14"/>
  <c r="A431" i="14"/>
  <c r="A429" i="14"/>
  <c r="A427" i="14"/>
  <c r="A425" i="14"/>
  <c r="A423" i="14"/>
  <c r="A421" i="14"/>
  <c r="A419" i="14"/>
  <c r="A417" i="14"/>
  <c r="A415" i="14"/>
  <c r="A413" i="14"/>
  <c r="A411" i="14"/>
  <c r="A409" i="14"/>
  <c r="A407" i="14"/>
  <c r="A405" i="14"/>
  <c r="A403" i="14"/>
  <c r="A401" i="14"/>
  <c r="A399" i="14"/>
  <c r="A397" i="14"/>
  <c r="A395" i="14"/>
  <c r="A393" i="14"/>
  <c r="A391" i="14"/>
  <c r="A389" i="14"/>
  <c r="A387" i="14"/>
  <c r="A385" i="14"/>
  <c r="A383" i="14"/>
  <c r="A381" i="14"/>
  <c r="A379" i="14"/>
  <c r="A377" i="14"/>
  <c r="A375" i="14"/>
  <c r="A373" i="14"/>
  <c r="A371" i="14"/>
  <c r="A369" i="14"/>
  <c r="A367" i="14"/>
  <c r="A365" i="14"/>
  <c r="A363" i="14"/>
  <c r="A361" i="14"/>
  <c r="A359" i="14"/>
  <c r="A357" i="14"/>
  <c r="A355" i="14"/>
  <c r="A353" i="14"/>
  <c r="A351" i="14"/>
  <c r="A349" i="14"/>
  <c r="A347" i="14"/>
  <c r="A345" i="14"/>
  <c r="A343" i="14"/>
  <c r="A341" i="14"/>
  <c r="A339" i="14"/>
  <c r="G507" i="14"/>
  <c r="G505" i="14"/>
  <c r="G503" i="14"/>
  <c r="G501" i="14"/>
  <c r="G499" i="14"/>
  <c r="G497" i="14"/>
  <c r="G495" i="14"/>
  <c r="G493" i="14"/>
  <c r="G491" i="14"/>
  <c r="G489" i="14"/>
  <c r="G487" i="14"/>
  <c r="G485" i="14"/>
  <c r="G483" i="14"/>
  <c r="G481" i="14"/>
  <c r="G479" i="14"/>
  <c r="G477" i="14"/>
  <c r="G475" i="14"/>
  <c r="G473" i="14"/>
  <c r="G471" i="14"/>
  <c r="G469" i="14"/>
  <c r="G467" i="14"/>
  <c r="G465" i="14"/>
  <c r="G463" i="14"/>
  <c r="G461" i="14"/>
  <c r="G459" i="14"/>
  <c r="G457" i="14"/>
  <c r="G455" i="14"/>
  <c r="G453" i="14"/>
  <c r="G451" i="14"/>
  <c r="G449" i="14"/>
  <c r="G447" i="14"/>
  <c r="G445" i="14"/>
  <c r="G443" i="14"/>
  <c r="G441" i="14"/>
  <c r="G439" i="14"/>
  <c r="G437" i="14"/>
  <c r="G435" i="14"/>
  <c r="G433" i="14"/>
  <c r="G431" i="14"/>
  <c r="G429" i="14"/>
  <c r="G427" i="14"/>
  <c r="G425" i="14"/>
  <c r="G423" i="14"/>
  <c r="G421" i="14"/>
  <c r="G419" i="14"/>
  <c r="G417" i="14"/>
  <c r="G415" i="14"/>
  <c r="G413" i="14"/>
  <c r="G411" i="14"/>
  <c r="G409" i="14"/>
  <c r="G407" i="14"/>
  <c r="G405" i="14"/>
  <c r="G403" i="14"/>
  <c r="G401" i="14"/>
  <c r="G399" i="14"/>
  <c r="G397" i="14"/>
  <c r="G395" i="14"/>
  <c r="G393" i="14"/>
  <c r="G391" i="14"/>
  <c r="G389" i="14"/>
  <c r="G387" i="14"/>
  <c r="G385" i="14"/>
  <c r="G383" i="14"/>
  <c r="G381" i="14"/>
  <c r="G379" i="14"/>
  <c r="G377" i="14"/>
  <c r="G375" i="14"/>
  <c r="G373" i="14"/>
  <c r="G371" i="14"/>
  <c r="G369" i="14"/>
  <c r="G367" i="14"/>
  <c r="G365" i="14"/>
  <c r="G363" i="14"/>
  <c r="G361" i="14"/>
  <c r="G359" i="14"/>
  <c r="G357" i="14"/>
  <c r="G355" i="14"/>
  <c r="G353" i="14"/>
  <c r="G351" i="14"/>
  <c r="G349" i="14"/>
  <c r="G347" i="14"/>
  <c r="G345" i="14"/>
  <c r="G343" i="14"/>
  <c r="G341" i="14"/>
  <c r="G339" i="14"/>
  <c r="G506" i="14"/>
  <c r="G504" i="14"/>
  <c r="G502" i="14"/>
  <c r="G500" i="14"/>
  <c r="G498" i="14"/>
  <c r="G496" i="14"/>
  <c r="G494" i="14"/>
  <c r="G492" i="14"/>
  <c r="G490" i="14"/>
  <c r="G488" i="14"/>
  <c r="G486" i="14"/>
  <c r="G484" i="14"/>
  <c r="G482" i="14"/>
  <c r="G480" i="14"/>
  <c r="G478" i="14"/>
  <c r="G476" i="14"/>
  <c r="G474" i="14"/>
  <c r="G472" i="14"/>
  <c r="G470" i="14"/>
  <c r="G468" i="14"/>
  <c r="G466" i="14"/>
  <c r="G464" i="14"/>
  <c r="G462" i="14"/>
  <c r="G460" i="14"/>
  <c r="G458" i="14"/>
  <c r="G456" i="14"/>
  <c r="G454" i="14"/>
  <c r="G452" i="14"/>
  <c r="G450" i="14"/>
  <c r="G448" i="14"/>
  <c r="G446" i="14"/>
  <c r="G444" i="14"/>
  <c r="G442" i="14"/>
  <c r="G440" i="14"/>
  <c r="G438" i="14"/>
  <c r="G436" i="14"/>
  <c r="G434" i="14"/>
  <c r="G432" i="14"/>
  <c r="G430" i="14"/>
  <c r="G428" i="14"/>
  <c r="G426" i="14"/>
  <c r="G424" i="14"/>
  <c r="G422" i="14"/>
  <c r="G420" i="14"/>
  <c r="G418" i="14"/>
  <c r="G416" i="14"/>
  <c r="G414" i="14"/>
  <c r="G412" i="14"/>
  <c r="G410" i="14"/>
  <c r="G408" i="14"/>
  <c r="G406" i="14"/>
  <c r="G404" i="14"/>
  <c r="G402" i="14"/>
  <c r="G400" i="14"/>
  <c r="G398" i="14"/>
  <c r="G396" i="14"/>
  <c r="G394" i="14"/>
  <c r="G392" i="14"/>
  <c r="G390" i="14"/>
  <c r="G388" i="14"/>
  <c r="G386" i="14"/>
  <c r="G384" i="14"/>
  <c r="G382" i="14"/>
  <c r="G380" i="14"/>
  <c r="G378" i="14"/>
  <c r="G376" i="14"/>
  <c r="G374" i="14"/>
  <c r="G372" i="14"/>
  <c r="G370" i="14"/>
  <c r="G368" i="14"/>
  <c r="G366" i="14"/>
  <c r="G364" i="14"/>
  <c r="G362" i="14"/>
  <c r="G360" i="14"/>
  <c r="G358" i="14"/>
  <c r="G356" i="14"/>
  <c r="G354" i="14"/>
  <c r="G352" i="14"/>
  <c r="G350" i="14"/>
  <c r="G348" i="14"/>
  <c r="G346" i="14"/>
  <c r="G344" i="14"/>
  <c r="G342" i="14"/>
  <c r="A506" i="14"/>
  <c r="A498" i="14"/>
  <c r="A490" i="14"/>
  <c r="A482" i="14"/>
  <c r="A474" i="14"/>
  <c r="A466" i="14"/>
  <c r="A458" i="14"/>
  <c r="A450" i="14"/>
  <c r="A442" i="14"/>
  <c r="A434" i="14"/>
  <c r="A426" i="14"/>
  <c r="A418" i="14"/>
  <c r="A410" i="14"/>
  <c r="A402" i="14"/>
  <c r="A394" i="14"/>
  <c r="A386" i="14"/>
  <c r="A378" i="14"/>
  <c r="A370" i="14"/>
  <c r="A362" i="14"/>
  <c r="A354" i="14"/>
  <c r="A346" i="14"/>
  <c r="G340" i="14"/>
  <c r="G337" i="14"/>
  <c r="G335" i="14"/>
  <c r="G333" i="14"/>
  <c r="G331" i="14"/>
  <c r="G329" i="14"/>
  <c r="G327" i="14"/>
  <c r="G325" i="14"/>
  <c r="G323" i="14"/>
  <c r="G321" i="14"/>
  <c r="G319" i="14"/>
  <c r="G317" i="14"/>
  <c r="G315" i="14"/>
  <c r="G313" i="14"/>
  <c r="G311" i="14"/>
  <c r="G309" i="14"/>
  <c r="G307" i="14"/>
  <c r="G305" i="14"/>
  <c r="G303" i="14"/>
  <c r="G301" i="14"/>
  <c r="G299" i="14"/>
  <c r="G297" i="14"/>
  <c r="G295" i="14"/>
  <c r="G293" i="14"/>
  <c r="G291" i="14"/>
  <c r="G289" i="14"/>
  <c r="G287" i="14"/>
  <c r="G285" i="14"/>
  <c r="G283" i="14"/>
  <c r="G281" i="14"/>
  <c r="G279" i="14"/>
  <c r="G277" i="14"/>
  <c r="G275" i="14"/>
  <c r="G273" i="14"/>
  <c r="G271" i="14"/>
  <c r="G269" i="14"/>
  <c r="G267" i="14"/>
  <c r="G265" i="14"/>
  <c r="G263" i="14"/>
  <c r="G261" i="14"/>
  <c r="G259" i="14"/>
  <c r="G257" i="14"/>
  <c r="G255" i="14"/>
  <c r="G253" i="14"/>
  <c r="G251" i="14"/>
  <c r="G249" i="14"/>
  <c r="G247" i="14"/>
  <c r="G245" i="14"/>
  <c r="G243" i="14"/>
  <c r="G241" i="14"/>
  <c r="G239" i="14"/>
  <c r="G237" i="14"/>
  <c r="G235" i="14"/>
  <c r="G233" i="14"/>
  <c r="G231" i="14"/>
  <c r="G229" i="14"/>
  <c r="G227" i="14"/>
  <c r="G225" i="14"/>
  <c r="G223" i="14"/>
  <c r="G221" i="14"/>
  <c r="G219" i="14"/>
  <c r="G217" i="14"/>
  <c r="G215" i="14"/>
  <c r="G213" i="14"/>
  <c r="G211" i="14"/>
  <c r="A504" i="14"/>
  <c r="A496" i="14"/>
  <c r="A488" i="14"/>
  <c r="A480" i="14"/>
  <c r="A472" i="14"/>
  <c r="A464" i="14"/>
  <c r="A456" i="14"/>
  <c r="A448" i="14"/>
  <c r="A440" i="14"/>
  <c r="A432" i="14"/>
  <c r="A424" i="14"/>
  <c r="A416" i="14"/>
  <c r="A408" i="14"/>
  <c r="A400" i="14"/>
  <c r="A392" i="14"/>
  <c r="A384" i="14"/>
  <c r="A376" i="14"/>
  <c r="A368" i="14"/>
  <c r="A360" i="14"/>
  <c r="A352" i="14"/>
  <c r="A344" i="14"/>
  <c r="A338" i="14"/>
  <c r="A336" i="14"/>
  <c r="A334" i="14"/>
  <c r="A332" i="14"/>
  <c r="A330" i="14"/>
  <c r="A328" i="14"/>
  <c r="A326" i="14"/>
  <c r="A324" i="14"/>
  <c r="A322" i="14"/>
  <c r="A320" i="14"/>
  <c r="A318" i="14"/>
  <c r="A316" i="14"/>
  <c r="A314" i="14"/>
  <c r="A312" i="14"/>
  <c r="A310" i="14"/>
  <c r="A308" i="14"/>
  <c r="A306" i="14"/>
  <c r="A304" i="14"/>
  <c r="A302" i="14"/>
  <c r="A300" i="14"/>
  <c r="A298" i="14"/>
  <c r="A296" i="14"/>
  <c r="A294" i="14"/>
  <c r="A292" i="14"/>
  <c r="A290" i="14"/>
  <c r="A288" i="14"/>
  <c r="A286" i="14"/>
  <c r="A284" i="14"/>
  <c r="A282" i="14"/>
  <c r="A280" i="14"/>
  <c r="A278" i="14"/>
  <c r="A276" i="14"/>
  <c r="A274" i="14"/>
  <c r="A272" i="14"/>
  <c r="A270" i="14"/>
  <c r="A268" i="14"/>
  <c r="A266" i="14"/>
  <c r="A264" i="14"/>
  <c r="A262" i="14"/>
  <c r="A260" i="14"/>
  <c r="A258" i="14"/>
  <c r="A256" i="14"/>
  <c r="A254" i="14"/>
  <c r="A252" i="14"/>
  <c r="A250" i="14"/>
  <c r="A248" i="14"/>
  <c r="A246" i="14"/>
  <c r="A244" i="14"/>
  <c r="A242" i="14"/>
  <c r="A240" i="14"/>
  <c r="A238" i="14"/>
  <c r="A236" i="14"/>
  <c r="A234" i="14"/>
  <c r="A232" i="14"/>
  <c r="A230" i="14"/>
  <c r="A228" i="14"/>
  <c r="A226" i="14"/>
  <c r="A224" i="14"/>
  <c r="A222" i="14"/>
  <c r="A220" i="14"/>
  <c r="A218" i="14"/>
  <c r="A216" i="14"/>
  <c r="A214" i="14"/>
  <c r="A212" i="14"/>
  <c r="A502" i="14"/>
  <c r="A494" i="14"/>
  <c r="A486" i="14"/>
  <c r="A478" i="14"/>
  <c r="A470" i="14"/>
  <c r="A462" i="14"/>
  <c r="A454" i="14"/>
  <c r="A446" i="14"/>
  <c r="A438" i="14"/>
  <c r="A430" i="14"/>
  <c r="A422" i="14"/>
  <c r="A414" i="14"/>
  <c r="A406" i="14"/>
  <c r="A398" i="14"/>
  <c r="A390" i="14"/>
  <c r="A382" i="14"/>
  <c r="A374" i="14"/>
  <c r="A366" i="14"/>
  <c r="A358" i="14"/>
  <c r="A350" i="14"/>
  <c r="A342" i="14"/>
  <c r="G338" i="14"/>
  <c r="G336" i="14"/>
  <c r="G334" i="14"/>
  <c r="G332" i="14"/>
  <c r="G330" i="14"/>
  <c r="G328" i="14"/>
  <c r="G326" i="14"/>
  <c r="G324" i="14"/>
  <c r="G322" i="14"/>
  <c r="G320" i="14"/>
  <c r="G318" i="14"/>
  <c r="G316" i="14"/>
  <c r="G314" i="14"/>
  <c r="G312" i="14"/>
  <c r="G310" i="14"/>
  <c r="G308" i="14"/>
  <c r="G306" i="14"/>
  <c r="G304" i="14"/>
  <c r="G302" i="14"/>
  <c r="G300" i="14"/>
  <c r="G298" i="14"/>
  <c r="G296" i="14"/>
  <c r="G294" i="14"/>
  <c r="G292" i="14"/>
  <c r="G290" i="14"/>
  <c r="G288" i="14"/>
  <c r="G286" i="14"/>
  <c r="G284" i="14"/>
  <c r="G282" i="14"/>
  <c r="G280" i="14"/>
  <c r="G278" i="14"/>
  <c r="G276" i="14"/>
  <c r="G274" i="14"/>
  <c r="G272" i="14"/>
  <c r="G270" i="14"/>
  <c r="G268" i="14"/>
  <c r="G266" i="14"/>
  <c r="G264" i="14"/>
  <c r="G262" i="14"/>
  <c r="G260" i="14"/>
  <c r="G258" i="14"/>
  <c r="G256" i="14"/>
  <c r="G254" i="14"/>
  <c r="G252" i="14"/>
  <c r="G250" i="14"/>
  <c r="G248" i="14"/>
  <c r="G246" i="14"/>
  <c r="G244" i="14"/>
  <c r="G242" i="14"/>
  <c r="G240" i="14"/>
  <c r="G238" i="14"/>
  <c r="G236" i="14"/>
  <c r="G234" i="14"/>
  <c r="G232" i="14"/>
  <c r="G230" i="14"/>
  <c r="G228" i="14"/>
  <c r="G226" i="14"/>
  <c r="G224" i="14"/>
  <c r="G222" i="14"/>
  <c r="G220" i="14"/>
  <c r="G218" i="14"/>
  <c r="G216" i="14"/>
  <c r="G214" i="14"/>
  <c r="G212" i="14"/>
  <c r="A500" i="14"/>
  <c r="A468" i="14"/>
  <c r="A436" i="14"/>
  <c r="A404" i="14"/>
  <c r="A372" i="14"/>
  <c r="A340" i="14"/>
  <c r="A331" i="14"/>
  <c r="A323" i="14"/>
  <c r="A315" i="14"/>
  <c r="A307" i="14"/>
  <c r="A299" i="14"/>
  <c r="A291" i="14"/>
  <c r="A283" i="14"/>
  <c r="A275" i="14"/>
  <c r="A267" i="14"/>
  <c r="A259" i="14"/>
  <c r="A251" i="14"/>
  <c r="A243" i="14"/>
  <c r="A235" i="14"/>
  <c r="A227" i="14"/>
  <c r="A219" i="14"/>
  <c r="A211" i="14"/>
  <c r="G209" i="14"/>
  <c r="G207" i="14"/>
  <c r="G205" i="14"/>
  <c r="G203" i="14"/>
  <c r="G201" i="14"/>
  <c r="G199" i="14"/>
  <c r="G197" i="14"/>
  <c r="G195" i="14"/>
  <c r="G193" i="14"/>
  <c r="G191" i="14"/>
  <c r="G189" i="14"/>
  <c r="G187" i="14"/>
  <c r="G185" i="14"/>
  <c r="G183" i="14"/>
  <c r="G181" i="14"/>
  <c r="G179" i="14"/>
  <c r="G177" i="14"/>
  <c r="G175" i="14"/>
  <c r="G173" i="14"/>
  <c r="G171" i="14"/>
  <c r="G169" i="14"/>
  <c r="G167" i="14"/>
  <c r="G165" i="14"/>
  <c r="G163" i="14"/>
  <c r="G161" i="14"/>
  <c r="G159" i="14"/>
  <c r="G157" i="14"/>
  <c r="G155" i="14"/>
  <c r="G153" i="14"/>
  <c r="G151" i="14"/>
  <c r="G149" i="14"/>
  <c r="G147" i="14"/>
  <c r="G146" i="14"/>
  <c r="G145" i="14"/>
  <c r="G144" i="14"/>
  <c r="G143" i="14"/>
  <c r="G141" i="14"/>
  <c r="G139" i="14"/>
  <c r="G137" i="14"/>
  <c r="G135" i="14"/>
  <c r="G133" i="14"/>
  <c r="G131" i="14"/>
  <c r="G129" i="14"/>
  <c r="G127" i="14"/>
  <c r="G125" i="14"/>
  <c r="G123" i="14"/>
  <c r="G121" i="14"/>
  <c r="G78" i="14"/>
  <c r="A93" i="8" s="1"/>
  <c r="G88" i="14"/>
  <c r="A103" i="8" s="1"/>
  <c r="G86" i="14"/>
  <c r="A101" i="8" s="1"/>
  <c r="A85" i="14"/>
  <c r="A492" i="14"/>
  <c r="A460" i="14"/>
  <c r="A428" i="14"/>
  <c r="A396" i="14"/>
  <c r="A364" i="14"/>
  <c r="A337" i="14"/>
  <c r="A329" i="14"/>
  <c r="A321" i="14"/>
  <c r="A313" i="14"/>
  <c r="A305" i="14"/>
  <c r="A297" i="14"/>
  <c r="A289" i="14"/>
  <c r="A281" i="14"/>
  <c r="A273" i="14"/>
  <c r="A265" i="14"/>
  <c r="A257" i="14"/>
  <c r="A249" i="14"/>
  <c r="A241" i="14"/>
  <c r="A233" i="14"/>
  <c r="A225" i="14"/>
  <c r="A217" i="14"/>
  <c r="A210" i="14"/>
  <c r="A208" i="14"/>
  <c r="A206" i="14"/>
  <c r="A204" i="14"/>
  <c r="A202" i="14"/>
  <c r="A200" i="14"/>
  <c r="A198" i="14"/>
  <c r="A196" i="14"/>
  <c r="A194" i="14"/>
  <c r="A192" i="14"/>
  <c r="A190" i="14"/>
  <c r="A14" i="4" s="1"/>
  <c r="A188" i="14"/>
  <c r="A186" i="14"/>
  <c r="A184" i="14"/>
  <c r="B7" i="4" s="1"/>
  <c r="A182" i="14"/>
  <c r="A166" i="5" s="1"/>
  <c r="A180" i="14"/>
  <c r="A162" i="5" s="1"/>
  <c r="A178" i="14"/>
  <c r="A156" i="5" s="1"/>
  <c r="A176" i="14"/>
  <c r="A152" i="5" s="1"/>
  <c r="A169" i="14"/>
  <c r="A132" i="5" s="1"/>
  <c r="A168" i="14"/>
  <c r="A130" i="5" s="1"/>
  <c r="A167" i="14"/>
  <c r="A128" i="5" s="1"/>
  <c r="A166" i="14"/>
  <c r="A126" i="5" s="1"/>
  <c r="A164" i="14"/>
  <c r="A124" i="5" s="1"/>
  <c r="A162" i="14"/>
  <c r="A117" i="5" s="1"/>
  <c r="A156" i="14"/>
  <c r="A14" i="5" s="1"/>
  <c r="A154" i="14"/>
  <c r="B63" i="3" s="1"/>
  <c r="A140" i="14"/>
  <c r="A48" i="13" s="1"/>
  <c r="A136" i="14"/>
  <c r="A14" i="2" s="1"/>
  <c r="A134" i="14"/>
  <c r="A18" i="2" s="1"/>
  <c r="A132" i="14"/>
  <c r="A38" i="15" s="1"/>
  <c r="A130" i="14"/>
  <c r="A26" i="15" s="1"/>
  <c r="A128" i="14"/>
  <c r="A14" i="15" s="1"/>
  <c r="A126" i="14"/>
  <c r="A95" i="5" s="1"/>
  <c r="A124" i="14"/>
  <c r="A33" i="5" s="1"/>
  <c r="A122" i="14"/>
  <c r="B57" i="5" s="1"/>
  <c r="A120" i="14"/>
  <c r="A118" i="14"/>
  <c r="A22" i="13" s="1"/>
  <c r="A172" i="14"/>
  <c r="A138" i="5" s="1"/>
  <c r="A116" i="14"/>
  <c r="A49" i="13" s="1"/>
  <c r="A114" i="14"/>
  <c r="B94" i="3" s="1"/>
  <c r="A112" i="14"/>
  <c r="A110" i="14"/>
  <c r="A108" i="14"/>
  <c r="A139" i="3" s="1"/>
  <c r="A106" i="14"/>
  <c r="A133" i="3" s="1"/>
  <c r="A104" i="14"/>
  <c r="A126" i="3" s="1"/>
  <c r="A102" i="14"/>
  <c r="A33" i="3" s="1"/>
  <c r="A100" i="14"/>
  <c r="A116" i="3" s="1"/>
  <c r="A98" i="14"/>
  <c r="A112" i="3" s="1"/>
  <c r="A96" i="14"/>
  <c r="A23" i="3" s="1"/>
  <c r="A93" i="14"/>
  <c r="A19" i="3" s="1"/>
  <c r="A91" i="14"/>
  <c r="A102" i="3" s="1"/>
  <c r="A89" i="14"/>
  <c r="B7" i="3" s="1"/>
  <c r="G112" i="14"/>
  <c r="A10" i="11" s="1"/>
  <c r="A484" i="14"/>
  <c r="A452" i="14"/>
  <c r="A420" i="14"/>
  <c r="A388" i="14"/>
  <c r="A356" i="14"/>
  <c r="A335" i="14"/>
  <c r="A327" i="14"/>
  <c r="A319" i="14"/>
  <c r="A311" i="14"/>
  <c r="A303" i="14"/>
  <c r="A295" i="14"/>
  <c r="A287" i="14"/>
  <c r="A279" i="14"/>
  <c r="A271" i="14"/>
  <c r="A263" i="14"/>
  <c r="A255" i="14"/>
  <c r="A247" i="14"/>
  <c r="A239" i="14"/>
  <c r="A231" i="14"/>
  <c r="A223" i="14"/>
  <c r="A215" i="14"/>
  <c r="G210" i="14"/>
  <c r="G208" i="14"/>
  <c r="G206" i="14"/>
  <c r="G204" i="14"/>
  <c r="G202" i="14"/>
  <c r="G200" i="14"/>
  <c r="G198" i="14"/>
  <c r="G196" i="14"/>
  <c r="G194" i="14"/>
  <c r="G192" i="14"/>
  <c r="G190" i="14"/>
  <c r="G188" i="14"/>
  <c r="G186" i="14"/>
  <c r="G184" i="14"/>
  <c r="G182" i="14"/>
  <c r="G180" i="14"/>
  <c r="G178" i="14"/>
  <c r="G176" i="14"/>
  <c r="G174" i="14"/>
  <c r="G172" i="14"/>
  <c r="G170" i="14"/>
  <c r="G168" i="14"/>
  <c r="G166" i="14"/>
  <c r="G164" i="14"/>
  <c r="G162" i="14"/>
  <c r="G160" i="14"/>
  <c r="G158" i="14"/>
  <c r="G156" i="14"/>
  <c r="G154" i="14"/>
  <c r="G152" i="14"/>
  <c r="G150" i="14"/>
  <c r="G148" i="14"/>
  <c r="G142" i="14"/>
  <c r="G140" i="14"/>
  <c r="G138" i="14"/>
  <c r="G136" i="14"/>
  <c r="G134" i="14"/>
  <c r="G132" i="14"/>
  <c r="G130" i="14"/>
  <c r="G128" i="14"/>
  <c r="G126" i="14"/>
  <c r="G124" i="14"/>
  <c r="G122" i="14"/>
  <c r="G120" i="14"/>
  <c r="G89" i="14"/>
  <c r="A104" i="8" s="1"/>
  <c r="G87" i="14"/>
  <c r="A102" i="8" s="1"/>
  <c r="A476" i="14"/>
  <c r="A444" i="14"/>
  <c r="A412" i="14"/>
  <c r="A380" i="14"/>
  <c r="A348" i="14"/>
  <c r="A333" i="14"/>
  <c r="A325" i="14"/>
  <c r="A317" i="14"/>
  <c r="A309" i="14"/>
  <c r="A301" i="14"/>
  <c r="A293" i="14"/>
  <c r="A285" i="14"/>
  <c r="A277" i="14"/>
  <c r="A269" i="14"/>
  <c r="A261" i="14"/>
  <c r="A253" i="14"/>
  <c r="A245" i="14"/>
  <c r="A237" i="14"/>
  <c r="A229" i="14"/>
  <c r="A221" i="14"/>
  <c r="A213" i="14"/>
  <c r="A209" i="14"/>
  <c r="A207" i="14"/>
  <c r="A205" i="14"/>
  <c r="A203" i="14"/>
  <c r="A201" i="14"/>
  <c r="A199" i="14"/>
  <c r="A197" i="14"/>
  <c r="A195" i="14"/>
  <c r="A193" i="14"/>
  <c r="A191" i="14"/>
  <c r="A187" i="14"/>
  <c r="A11" i="3" s="1"/>
  <c r="A185" i="14"/>
  <c r="B37" i="4" s="1"/>
  <c r="A183" i="14"/>
  <c r="A181" i="14"/>
  <c r="A164" i="5" s="1"/>
  <c r="A179" i="14"/>
  <c r="A159" i="5" s="1"/>
  <c r="A177" i="14"/>
  <c r="A154" i="5" s="1"/>
  <c r="A175" i="14"/>
  <c r="A150" i="5" s="1"/>
  <c r="A173" i="14"/>
  <c r="A141" i="5" s="1"/>
  <c r="A165" i="14"/>
  <c r="A125" i="5" s="1"/>
  <c r="A160" i="14"/>
  <c r="A21" i="5" s="1"/>
  <c r="A159" i="14"/>
  <c r="A19" i="5" s="1"/>
  <c r="A158" i="14"/>
  <c r="A17" i="5" s="1"/>
  <c r="A157" i="14"/>
  <c r="A15" i="5" s="1"/>
  <c r="A151" i="14"/>
  <c r="A147" i="14"/>
  <c r="A146" i="14"/>
  <c r="A145" i="14"/>
  <c r="A144" i="14"/>
  <c r="A143" i="14"/>
  <c r="A141" i="14"/>
  <c r="A139" i="14"/>
  <c r="A137" i="14"/>
  <c r="A135" i="14"/>
  <c r="A20" i="2" s="1"/>
  <c r="A131" i="14"/>
  <c r="A28" i="15" s="1"/>
  <c r="A129" i="14"/>
  <c r="A24" i="15" s="1"/>
  <c r="A125" i="14"/>
  <c r="A64" i="5" s="1"/>
  <c r="A123" i="14"/>
  <c r="B88" i="5" s="1"/>
  <c r="A121" i="14"/>
  <c r="B26" i="5" s="1"/>
  <c r="A117" i="14"/>
  <c r="A70" i="5" s="1"/>
  <c r="A115" i="14"/>
  <c r="A70" i="3" s="1"/>
  <c r="A113" i="14"/>
  <c r="A111" i="14"/>
  <c r="A109" i="14"/>
  <c r="A141" i="3" s="1"/>
  <c r="A107" i="14"/>
  <c r="A135" i="3" s="1"/>
  <c r="A105" i="14"/>
  <c r="A128" i="3" s="1"/>
  <c r="A103" i="14"/>
  <c r="A121" i="3" s="1"/>
  <c r="A101" i="14"/>
  <c r="A117" i="3" s="1"/>
  <c r="A99" i="14"/>
  <c r="A114" i="3" s="1"/>
  <c r="A97" i="14"/>
  <c r="A110" i="3" s="1"/>
  <c r="A94" i="14"/>
  <c r="A107" i="3" s="1"/>
  <c r="A92" i="14"/>
  <c r="A103" i="3" s="1"/>
  <c r="A90" i="14"/>
  <c r="A15" i="3" s="1"/>
  <c r="A88" i="14"/>
  <c r="B6" i="5" s="1"/>
  <c r="A86" i="14"/>
  <c r="G4" i="14"/>
  <c r="A9" i="8" s="1"/>
  <c r="G80" i="14"/>
  <c r="A95" i="8" s="1"/>
  <c r="G82" i="14"/>
  <c r="A97" i="8" s="1"/>
  <c r="G85" i="14"/>
  <c r="A100" i="8" s="1"/>
  <c r="G17" i="14"/>
  <c r="A26" i="8" s="1"/>
  <c r="G19" i="14"/>
  <c r="A28" i="8" s="1"/>
  <c r="G22" i="14"/>
  <c r="A30" i="8" s="1"/>
  <c r="G25" i="14"/>
  <c r="A33" i="8" s="1"/>
  <c r="G27" i="14"/>
  <c r="A35" i="8" s="1"/>
  <c r="G29" i="14"/>
  <c r="A37" i="8" s="1"/>
  <c r="G32" i="14"/>
  <c r="A40" i="8" s="1"/>
  <c r="G40" i="14"/>
  <c r="A48" i="8" s="1"/>
  <c r="G42" i="14"/>
  <c r="A50" i="8" s="1"/>
  <c r="A42" i="14"/>
  <c r="A44" i="14"/>
  <c r="B6" i="2" s="1"/>
  <c r="A46" i="14"/>
  <c r="A13" i="15" s="1"/>
  <c r="A48" i="14"/>
  <c r="A16" i="15" s="1"/>
  <c r="A50" i="14"/>
  <c r="A18" i="15" s="1"/>
  <c r="A52" i="14"/>
  <c r="A20" i="15" s="1"/>
  <c r="A54" i="14"/>
  <c r="A22" i="15" s="1"/>
  <c r="A58" i="14"/>
  <c r="A31" i="15" s="1"/>
  <c r="A60" i="14"/>
  <c r="A34" i="15" s="1"/>
  <c r="A56" i="14"/>
  <c r="A40" i="15" s="1"/>
  <c r="A79" i="14"/>
  <c r="A25" i="2" s="1"/>
  <c r="A81" i="14"/>
  <c r="A28" i="2" s="1"/>
  <c r="A83" i="14"/>
  <c r="A5" i="14"/>
  <c r="A86" i="5" s="1"/>
  <c r="A7" i="14"/>
  <c r="A35" i="4" s="1"/>
  <c r="A11" i="14"/>
  <c r="A119" i="5" s="1"/>
  <c r="A13" i="14"/>
  <c r="A40" i="13" s="1"/>
  <c r="A17" i="14"/>
  <c r="C12" i="3" s="1"/>
  <c r="A19" i="14"/>
  <c r="E42" i="13" s="1"/>
  <c r="A23" i="14"/>
  <c r="A14" i="3" s="1"/>
  <c r="A25" i="14"/>
  <c r="A45" i="4" s="1"/>
  <c r="A27" i="14"/>
  <c r="A29" i="14"/>
  <c r="A38" i="3" s="1"/>
  <c r="A31" i="14"/>
  <c r="A59" i="13" s="1"/>
  <c r="G46" i="14"/>
  <c r="A54" i="8" s="1"/>
  <c r="G48" i="14"/>
  <c r="A56" i="8" s="1"/>
  <c r="G51" i="14"/>
  <c r="A59" i="8" s="1"/>
  <c r="G53" i="14"/>
  <c r="A61" i="8" s="1"/>
  <c r="G55" i="14"/>
  <c r="A63" i="8" s="1"/>
  <c r="G58" i="14"/>
  <c r="A66" i="8" s="1"/>
  <c r="G70" i="14"/>
  <c r="A85" i="8" s="1"/>
  <c r="G72" i="14"/>
  <c r="A87" i="8" s="1"/>
  <c r="G76" i="14"/>
  <c r="A91" i="8" s="1"/>
  <c r="A71" i="14"/>
  <c r="A5" i="2" s="1"/>
  <c r="A73" i="14"/>
  <c r="B7" i="2" s="1"/>
  <c r="A75" i="14"/>
  <c r="A16" i="2" s="1"/>
  <c r="A77" i="14"/>
  <c r="G109" i="14"/>
  <c r="A6" i="11" s="1"/>
  <c r="G111" i="14"/>
  <c r="A9" i="11" s="1"/>
  <c r="A3" i="14"/>
  <c r="A9" i="14"/>
  <c r="G79" i="14"/>
  <c r="A94" i="8" s="1"/>
  <c r="G81" i="14"/>
  <c r="A96" i="8" s="1"/>
  <c r="G84" i="14"/>
  <c r="A99" i="8" s="1"/>
  <c r="G11" i="14"/>
  <c r="A20" i="8" s="1"/>
  <c r="G13" i="14"/>
  <c r="A22" i="8" s="1"/>
  <c r="G16" i="14"/>
  <c r="A25" i="8" s="1"/>
  <c r="G18" i="14"/>
  <c r="A27" i="8" s="1"/>
  <c r="G21" i="14"/>
  <c r="A29" i="8" s="1"/>
  <c r="G24" i="14"/>
  <c r="A32" i="8" s="1"/>
  <c r="G26" i="14"/>
  <c r="A34" i="8" s="1"/>
  <c r="G28" i="14"/>
  <c r="A36" i="8" s="1"/>
  <c r="G31" i="14"/>
  <c r="A39" i="8" s="1"/>
  <c r="G39" i="14"/>
  <c r="A47" i="8" s="1"/>
  <c r="G41" i="14"/>
  <c r="A49" i="8" s="1"/>
  <c r="G44" i="14"/>
  <c r="A52" i="8" s="1"/>
  <c r="A43" i="14"/>
  <c r="A5" i="15" s="1"/>
  <c r="A45" i="14"/>
  <c r="A47" i="14"/>
  <c r="A15" i="15" s="1"/>
  <c r="A49" i="14"/>
  <c r="A17" i="15" s="1"/>
  <c r="A51" i="14"/>
  <c r="A19" i="15" s="1"/>
  <c r="A53" i="14"/>
  <c r="A21" i="15" s="1"/>
  <c r="A55" i="14"/>
  <c r="A23" i="15" s="1"/>
  <c r="A57" i="14"/>
  <c r="A30" i="15" s="1"/>
  <c r="A59" i="14"/>
  <c r="A33" i="15" s="1"/>
  <c r="A61" i="14"/>
  <c r="A36" i="15" s="1"/>
  <c r="A63" i="14"/>
  <c r="A43" i="15" s="1"/>
  <c r="G77" i="14"/>
  <c r="A92" i="8" s="1"/>
  <c r="A78" i="14"/>
  <c r="A24" i="2" s="1"/>
  <c r="A80" i="14"/>
  <c r="A27" i="2" s="1"/>
  <c r="A82" i="14"/>
  <c r="A30" i="2" s="1"/>
  <c r="A84" i="14"/>
  <c r="E22" i="13"/>
  <c r="E23" i="13"/>
  <c r="D22" i="13"/>
  <c r="C22" i="13"/>
  <c r="C23" i="13"/>
  <c r="E29" i="13"/>
  <c r="D29" i="13"/>
  <c r="C29" i="13"/>
  <c r="E21" i="13"/>
  <c r="D21" i="13"/>
  <c r="C21" i="13"/>
  <c r="E19" i="13"/>
  <c r="D19" i="13"/>
  <c r="C19" i="13"/>
  <c r="E16" i="13"/>
  <c r="D16" i="13"/>
  <c r="C16" i="13"/>
  <c r="E141" i="3"/>
  <c r="E142" i="3"/>
  <c r="D141" i="3"/>
  <c r="D142" i="3"/>
  <c r="C141" i="3"/>
  <c r="C142" i="3"/>
  <c r="E128" i="3"/>
  <c r="E129" i="3"/>
  <c r="D128" i="3"/>
  <c r="D129" i="3"/>
  <c r="C128" i="3"/>
  <c r="C129" i="3"/>
  <c r="E126" i="3"/>
  <c r="E127" i="3"/>
  <c r="D126" i="3"/>
  <c r="D127" i="3"/>
  <c r="C126" i="3"/>
  <c r="C127" i="3"/>
  <c r="E42" i="3"/>
  <c r="E43" i="3" s="1"/>
  <c r="D42" i="3"/>
  <c r="D43" i="3"/>
  <c r="C42" i="3"/>
  <c r="C43" i="3"/>
  <c r="E40" i="3"/>
  <c r="E41" i="3" s="1"/>
  <c r="D40" i="3"/>
  <c r="D41" i="3" s="1"/>
  <c r="C40" i="3"/>
  <c r="C41" i="3" s="1"/>
  <c r="C34" i="3"/>
  <c r="E120" i="3"/>
  <c r="D120" i="3"/>
  <c r="C120" i="3"/>
  <c r="E118" i="3"/>
  <c r="D118" i="3"/>
  <c r="C118" i="3"/>
  <c r="E113" i="3"/>
  <c r="D113" i="3"/>
  <c r="C113" i="3"/>
  <c r="E111" i="3"/>
  <c r="D111" i="3"/>
  <c r="C111" i="3"/>
  <c r="E121" i="3"/>
  <c r="E124" i="3"/>
  <c r="E125" i="3"/>
  <c r="D121" i="3"/>
  <c r="D137" i="3"/>
  <c r="C121" i="3"/>
  <c r="C122" i="3"/>
  <c r="E114" i="3"/>
  <c r="E115" i="3"/>
  <c r="D114" i="3"/>
  <c r="D115" i="3"/>
  <c r="C114" i="3"/>
  <c r="C115" i="3"/>
  <c r="E72" i="5"/>
  <c r="E80" i="5"/>
  <c r="D72" i="5"/>
  <c r="C72" i="5"/>
  <c r="C80" i="5"/>
  <c r="E71" i="5"/>
  <c r="D71" i="5"/>
  <c r="C71" i="5"/>
  <c r="E69" i="5"/>
  <c r="D69" i="5"/>
  <c r="C69" i="5"/>
  <c r="E40" i="5"/>
  <c r="D40" i="5"/>
  <c r="C40" i="5"/>
  <c r="E77" i="3"/>
  <c r="D77" i="3"/>
  <c r="C77" i="3"/>
  <c r="E78" i="3"/>
  <c r="D78" i="3"/>
  <c r="C78" i="3"/>
  <c r="E55" i="3"/>
  <c r="E56" i="3" s="1"/>
  <c r="D55" i="3"/>
  <c r="D56" i="3" s="1"/>
  <c r="C55" i="3"/>
  <c r="C56" i="3"/>
  <c r="E32" i="3"/>
  <c r="D32" i="3"/>
  <c r="C32" i="3"/>
  <c r="D34" i="3"/>
  <c r="E34" i="3"/>
  <c r="E36" i="3"/>
  <c r="D36" i="3"/>
  <c r="C35" i="3"/>
  <c r="C38" i="3" s="1"/>
  <c r="C39" i="3" s="1"/>
  <c r="E41" i="5"/>
  <c r="D41" i="5"/>
  <c r="D49" i="5"/>
  <c r="C41" i="5"/>
  <c r="C134" i="3"/>
  <c r="E59" i="4"/>
  <c r="D59" i="4"/>
  <c r="C59" i="4"/>
  <c r="E52" i="4"/>
  <c r="E53" i="4"/>
  <c r="D52" i="4"/>
  <c r="C52" i="4"/>
  <c r="E51" i="4"/>
  <c r="D51" i="4"/>
  <c r="C51" i="4"/>
  <c r="E49" i="4"/>
  <c r="D49" i="4"/>
  <c r="C49" i="4"/>
  <c r="E46" i="4"/>
  <c r="D46" i="4"/>
  <c r="C46" i="4"/>
  <c r="E22" i="4"/>
  <c r="E30" i="4"/>
  <c r="D22" i="4"/>
  <c r="D23" i="4"/>
  <c r="C22" i="4"/>
  <c r="C23" i="4"/>
  <c r="E21" i="4"/>
  <c r="D21" i="4"/>
  <c r="C21" i="4"/>
  <c r="C22" i="2"/>
  <c r="C30" i="2"/>
  <c r="E22" i="2"/>
  <c r="E25" i="2"/>
  <c r="E26" i="2"/>
  <c r="D22" i="2"/>
  <c r="D23" i="2"/>
  <c r="E21" i="2"/>
  <c r="D21" i="2"/>
  <c r="C21" i="2"/>
  <c r="E29" i="4"/>
  <c r="D29" i="4"/>
  <c r="C29" i="4"/>
  <c r="E19" i="4"/>
  <c r="D19" i="4"/>
  <c r="C19" i="4"/>
  <c r="E79" i="5"/>
  <c r="D79" i="5"/>
  <c r="C79" i="5"/>
  <c r="E48" i="5"/>
  <c r="D48" i="5"/>
  <c r="C48" i="5"/>
  <c r="E38" i="5"/>
  <c r="D38" i="5"/>
  <c r="C38" i="5"/>
  <c r="E136" i="3"/>
  <c r="D136" i="3"/>
  <c r="C136" i="3"/>
  <c r="E134" i="3"/>
  <c r="D134" i="3"/>
  <c r="E132" i="3"/>
  <c r="D132" i="3"/>
  <c r="C132" i="3"/>
  <c r="E108" i="3"/>
  <c r="D108" i="3"/>
  <c r="C108" i="3"/>
  <c r="D106" i="3"/>
  <c r="C106" i="3"/>
  <c r="E104" i="3"/>
  <c r="D104" i="3"/>
  <c r="E85" i="3"/>
  <c r="D85" i="3"/>
  <c r="C85" i="3"/>
  <c r="E75" i="3"/>
  <c r="D75" i="3"/>
  <c r="C75" i="3"/>
  <c r="E50" i="3"/>
  <c r="D50" i="3"/>
  <c r="C50" i="3"/>
  <c r="E48" i="3"/>
  <c r="D48" i="3"/>
  <c r="C48" i="3"/>
  <c r="E46" i="3"/>
  <c r="D46" i="3"/>
  <c r="C46" i="3"/>
  <c r="D25" i="3"/>
  <c r="E25" i="3"/>
  <c r="C25" i="3"/>
  <c r="D18" i="3"/>
  <c r="D20" i="3"/>
  <c r="E20" i="3"/>
  <c r="D22" i="3"/>
  <c r="E22" i="3"/>
  <c r="C20" i="3"/>
  <c r="C22" i="3"/>
  <c r="C18" i="3"/>
  <c r="C72" i="3"/>
  <c r="E16" i="4"/>
  <c r="D16" i="4"/>
  <c r="C16" i="4"/>
  <c r="E66" i="5"/>
  <c r="D66" i="5"/>
  <c r="C66" i="5"/>
  <c r="E35" i="5"/>
  <c r="D35" i="5"/>
  <c r="E72" i="3"/>
  <c r="D72" i="3"/>
  <c r="E29" i="2"/>
  <c r="D29" i="2"/>
  <c r="C29" i="2"/>
  <c r="E19" i="2"/>
  <c r="D19" i="2"/>
  <c r="C19" i="2"/>
  <c r="E81" i="5"/>
  <c r="D50" i="5"/>
  <c r="C82" i="5"/>
  <c r="C81" i="5"/>
  <c r="D60" i="4"/>
  <c r="D61" i="4"/>
  <c r="D55" i="4"/>
  <c r="D56" i="4"/>
  <c r="D30" i="13"/>
  <c r="D25" i="13"/>
  <c r="D26" i="13"/>
  <c r="D23" i="13"/>
  <c r="C53" i="4"/>
  <c r="C55" i="4"/>
  <c r="C56" i="4"/>
  <c r="D53" i="4"/>
  <c r="E30" i="13"/>
  <c r="E25" i="13"/>
  <c r="E26" i="13"/>
  <c r="E60" i="4"/>
  <c r="E63" i="4"/>
  <c r="E55" i="4"/>
  <c r="E56" i="4"/>
  <c r="E122" i="3"/>
  <c r="E137" i="3"/>
  <c r="E82" i="5"/>
  <c r="D42" i="5"/>
  <c r="C30" i="13"/>
  <c r="C25" i="13"/>
  <c r="C26" i="13"/>
  <c r="E33" i="4"/>
  <c r="E31" i="4"/>
  <c r="D30" i="4"/>
  <c r="D33" i="4"/>
  <c r="D25" i="4"/>
  <c r="D26" i="4"/>
  <c r="E25" i="4"/>
  <c r="E26" i="4"/>
  <c r="C30" i="4"/>
  <c r="C33" i="4"/>
  <c r="C25" i="4"/>
  <c r="C26" i="4"/>
  <c r="D30" i="2"/>
  <c r="E73" i="5"/>
  <c r="E75" i="5"/>
  <c r="E76" i="5"/>
  <c r="C73" i="5"/>
  <c r="C75" i="5"/>
  <c r="C76" i="5"/>
  <c r="D51" i="5"/>
  <c r="D44" i="5"/>
  <c r="E42" i="5"/>
  <c r="E49" i="5"/>
  <c r="C44" i="5"/>
  <c r="C49" i="5"/>
  <c r="E86" i="3"/>
  <c r="E88" i="3"/>
  <c r="E89" i="3" s="1"/>
  <c r="E81" i="3"/>
  <c r="E82" i="3" s="1"/>
  <c r="D79" i="3"/>
  <c r="D81" i="3"/>
  <c r="D82" i="3" s="1"/>
  <c r="D86" i="3"/>
  <c r="C79" i="3"/>
  <c r="C86" i="3"/>
  <c r="C87" i="3"/>
  <c r="C81" i="3"/>
  <c r="C82" i="3" s="1"/>
  <c r="E79" i="3"/>
  <c r="E38" i="3"/>
  <c r="E39" i="3" s="1"/>
  <c r="E51" i="3"/>
  <c r="E52" i="3" s="1"/>
  <c r="D38" i="3"/>
  <c r="D39" i="3" s="1"/>
  <c r="D51" i="3"/>
  <c r="D52" i="3" s="1"/>
  <c r="C51" i="3"/>
  <c r="C52" i="3" s="1"/>
  <c r="D73" i="5"/>
  <c r="D75" i="5"/>
  <c r="D76" i="5"/>
  <c r="D124" i="3"/>
  <c r="D125" i="3"/>
  <c r="D138" i="3"/>
  <c r="D143" i="3"/>
  <c r="D144" i="3"/>
  <c r="D122" i="3"/>
  <c r="C31" i="2"/>
  <c r="C32" i="2"/>
  <c r="C33" i="2"/>
  <c r="D25" i="2"/>
  <c r="D26" i="2"/>
  <c r="E23" i="2"/>
  <c r="C60" i="4"/>
  <c r="E44" i="5"/>
  <c r="C42" i="5"/>
  <c r="C137" i="3"/>
  <c r="C25" i="2"/>
  <c r="C26" i="2"/>
  <c r="D80" i="5"/>
  <c r="E30" i="2"/>
  <c r="C23" i="2"/>
  <c r="E23" i="4"/>
  <c r="C124" i="3"/>
  <c r="C125" i="3"/>
  <c r="E83" i="5"/>
  <c r="C83" i="5"/>
  <c r="D52" i="5"/>
  <c r="C45" i="5"/>
  <c r="E45" i="5"/>
  <c r="D45" i="5"/>
  <c r="C32" i="13"/>
  <c r="C33" i="13"/>
  <c r="D31" i="13"/>
  <c r="D32" i="13"/>
  <c r="D33" i="13"/>
  <c r="E32" i="13"/>
  <c r="E33" i="13"/>
  <c r="D63" i="4"/>
  <c r="E87" i="3"/>
  <c r="E61" i="4"/>
  <c r="C31" i="13"/>
  <c r="E31" i="13"/>
  <c r="E138" i="3"/>
  <c r="E143" i="3"/>
  <c r="E144" i="3"/>
  <c r="C31" i="4"/>
  <c r="D31" i="4"/>
  <c r="D32" i="2"/>
  <c r="D33" i="2"/>
  <c r="D31" i="2"/>
  <c r="E50" i="5"/>
  <c r="E51" i="5"/>
  <c r="C51" i="5"/>
  <c r="C50" i="5"/>
  <c r="C88" i="3"/>
  <c r="C89" i="3" s="1"/>
  <c r="D88" i="3"/>
  <c r="D89" i="3" s="1"/>
  <c r="D87" i="3"/>
  <c r="C143" i="3"/>
  <c r="C144" i="3"/>
  <c r="C138" i="3"/>
  <c r="E32" i="2"/>
  <c r="E33" i="2"/>
  <c r="E31" i="2"/>
  <c r="D82" i="5"/>
  <c r="D81" i="5"/>
  <c r="C63" i="4"/>
  <c r="C61" i="4"/>
  <c r="D83" i="5"/>
  <c r="C52" i="5"/>
  <c r="E52" i="5"/>
  <c r="E57" i="3" l="1"/>
  <c r="E58" i="3" s="1"/>
  <c r="D57" i="3"/>
  <c r="D58" i="3" s="1"/>
  <c r="C57" i="3"/>
  <c r="C58" i="3" s="1"/>
  <c r="C36" i="3"/>
  <c r="A63" i="13"/>
  <c r="A62" i="4"/>
  <c r="A32" i="2"/>
  <c r="A32" i="4"/>
  <c r="G43" i="14"/>
  <c r="A105" i="8" s="1"/>
  <c r="A15" i="14"/>
  <c r="E96" i="3" s="1"/>
  <c r="G14" i="14"/>
  <c r="A23" i="8" s="1"/>
  <c r="A21" i="14"/>
  <c r="C12" i="15" s="1"/>
  <c r="G3" i="14"/>
  <c r="A8" i="8" s="1"/>
  <c r="G101" i="14"/>
  <c r="A11" i="8" s="1"/>
  <c r="G8" i="14"/>
  <c r="A14" i="8" s="1"/>
  <c r="G102" i="14"/>
  <c r="A17" i="8" s="1"/>
  <c r="A39" i="14"/>
  <c r="B9" i="11" s="1"/>
  <c r="G7" i="14"/>
  <c r="A15" i="8" s="1"/>
  <c r="C71" i="13"/>
  <c r="A10" i="5"/>
  <c r="A10" i="3"/>
  <c r="A67" i="13"/>
  <c r="A4" i="2"/>
  <c r="A44" i="5"/>
  <c r="A14" i="13"/>
  <c r="A4" i="5"/>
  <c r="A4" i="15"/>
  <c r="A4" i="3"/>
  <c r="A55" i="4"/>
  <c r="A87" i="13"/>
  <c r="A25" i="13"/>
  <c r="F1" i="13"/>
  <c r="A7" i="2"/>
  <c r="A44" i="4"/>
  <c r="A72" i="13"/>
  <c r="A47" i="4"/>
  <c r="A40" i="4"/>
  <c r="A48" i="4"/>
  <c r="A29" i="5"/>
  <c r="A97" i="3"/>
  <c r="A66" i="3"/>
  <c r="A45" i="13"/>
  <c r="A18" i="13"/>
  <c r="A18" i="4"/>
  <c r="C39" i="4"/>
  <c r="C40" i="13"/>
  <c r="A37" i="5"/>
  <c r="C9" i="5"/>
  <c r="A17" i="13"/>
  <c r="A26" i="3"/>
  <c r="A10" i="2"/>
  <c r="A75" i="5"/>
  <c r="A91" i="5"/>
  <c r="A10" i="4"/>
  <c r="A41" i="13"/>
  <c r="A106" i="5"/>
  <c r="A26" i="5"/>
  <c r="A60" i="5"/>
  <c r="A7" i="4"/>
  <c r="A10" i="13"/>
  <c r="A56" i="13"/>
  <c r="A63" i="3"/>
  <c r="A94" i="3"/>
  <c r="A57" i="5"/>
  <c r="A7" i="13"/>
  <c r="A69" i="13"/>
  <c r="A7" i="5"/>
  <c r="A25" i="4"/>
  <c r="A22" i="4"/>
  <c r="A59" i="5"/>
  <c r="A13" i="2"/>
  <c r="A44" i="13"/>
  <c r="A63" i="5"/>
  <c r="A42" i="3"/>
  <c r="A32" i="5"/>
  <c r="A39" i="4"/>
  <c r="A9" i="13"/>
  <c r="A47" i="3"/>
  <c r="A123" i="5"/>
  <c r="A43" i="4"/>
  <c r="A65" i="3"/>
  <c r="A69" i="3"/>
  <c r="A94" i="5"/>
  <c r="A98" i="5"/>
  <c r="B25" i="5"/>
  <c r="A22" i="2"/>
  <c r="A13" i="13"/>
  <c r="A100" i="3"/>
  <c r="B93" i="3"/>
  <c r="A13" i="4"/>
  <c r="A75" i="13"/>
  <c r="D11" i="2"/>
  <c r="D121" i="5"/>
  <c r="D67" i="3"/>
  <c r="D41" i="4"/>
  <c r="A20" i="13"/>
  <c r="A5" i="13"/>
  <c r="D11" i="4"/>
  <c r="A50" i="4"/>
  <c r="D92" i="5"/>
  <c r="A52" i="4"/>
  <c r="A84" i="13"/>
  <c r="B87" i="5"/>
  <c r="A103" i="5"/>
  <c r="A124" i="3"/>
  <c r="A41" i="5"/>
  <c r="A53" i="13"/>
  <c r="B62" i="3"/>
  <c r="A68" i="13"/>
  <c r="B6" i="3"/>
  <c r="A72" i="5"/>
  <c r="A78" i="3"/>
  <c r="B118" i="5"/>
  <c r="A24" i="13"/>
  <c r="A37" i="3"/>
  <c r="A54" i="4"/>
  <c r="A158" i="5"/>
  <c r="A111" i="5"/>
  <c r="A74" i="5"/>
  <c r="A24" i="4"/>
  <c r="A80" i="5"/>
  <c r="A80" i="3"/>
  <c r="A43" i="5"/>
  <c r="A123" i="3"/>
  <c r="A86" i="13"/>
  <c r="A105" i="5"/>
  <c r="A55" i="13"/>
  <c r="A109" i="3"/>
  <c r="A34" i="5"/>
  <c r="A9" i="2"/>
  <c r="A15" i="4"/>
  <c r="A15" i="13"/>
  <c r="A77" i="13"/>
  <c r="A46" i="13"/>
  <c r="A31" i="3"/>
  <c r="A71" i="3"/>
  <c r="A28" i="3"/>
  <c r="F73" i="13"/>
  <c r="A119" i="3"/>
  <c r="A53" i="3"/>
  <c r="A9" i="15"/>
  <c r="F11" i="13"/>
  <c r="A65" i="5"/>
  <c r="F61" i="5"/>
  <c r="A9" i="3"/>
  <c r="A76" i="3"/>
  <c r="A96" i="3"/>
  <c r="A9" i="5"/>
  <c r="A7" i="15"/>
  <c r="H2" i="11"/>
  <c r="A71" i="13"/>
  <c r="A61" i="3"/>
  <c r="A40" i="3"/>
  <c r="A89" i="13"/>
  <c r="A5" i="3"/>
  <c r="D12" i="3"/>
  <c r="A24" i="3"/>
  <c r="A27" i="4"/>
  <c r="A55" i="3"/>
  <c r="A9" i="4"/>
  <c r="A105" i="3"/>
  <c r="A32" i="13"/>
  <c r="A8" i="5"/>
  <c r="A57" i="4"/>
  <c r="F1" i="15"/>
  <c r="F41" i="4"/>
  <c r="F42" i="13"/>
  <c r="A113" i="5"/>
  <c r="C42" i="13"/>
  <c r="F11" i="5"/>
  <c r="D61" i="5"/>
  <c r="A20" i="4"/>
  <c r="E41" i="4"/>
  <c r="F11" i="15"/>
  <c r="A17" i="3"/>
  <c r="A27" i="5"/>
  <c r="A77" i="5"/>
  <c r="A89" i="5"/>
  <c r="A39" i="13"/>
  <c r="D11" i="13"/>
  <c r="A82" i="13"/>
  <c r="A118" i="5"/>
  <c r="D11" i="15"/>
  <c r="C11" i="15"/>
  <c r="G1" i="8"/>
  <c r="F1" i="2"/>
  <c r="A56" i="5"/>
  <c r="C30" i="5"/>
  <c r="F12" i="3"/>
  <c r="A39" i="5"/>
  <c r="A8" i="3"/>
  <c r="D30" i="5"/>
  <c r="A6" i="2"/>
  <c r="A101" i="5"/>
  <c r="A51" i="3"/>
  <c r="A44" i="3"/>
  <c r="A130" i="3"/>
  <c r="A95" i="3"/>
  <c r="D98" i="3"/>
  <c r="A131" i="3"/>
  <c r="A58" i="5"/>
  <c r="A78" i="5"/>
  <c r="F11" i="4"/>
  <c r="A16" i="3"/>
  <c r="A8" i="13"/>
  <c r="A51" i="13"/>
  <c r="F121" i="5"/>
  <c r="A87" i="5"/>
  <c r="D11" i="5"/>
  <c r="C9" i="15"/>
  <c r="F1" i="5"/>
  <c r="A25" i="5"/>
  <c r="A6" i="13"/>
  <c r="A70" i="13"/>
  <c r="A64" i="3"/>
  <c r="C98" i="3"/>
  <c r="C61" i="5"/>
  <c r="D42" i="13"/>
  <c r="A28" i="5"/>
  <c r="F30" i="5"/>
  <c r="A90" i="5"/>
  <c r="A8" i="2"/>
  <c r="F11" i="2"/>
  <c r="A38" i="4"/>
  <c r="A13" i="5"/>
  <c r="A49" i="5"/>
  <c r="F67" i="3"/>
  <c r="A62" i="3"/>
  <c r="A30" i="3"/>
  <c r="F98" i="3"/>
  <c r="A8" i="4"/>
  <c r="A6" i="5"/>
  <c r="A5" i="5"/>
  <c r="A8" i="15"/>
  <c r="A60" i="4"/>
  <c r="A35" i="3"/>
  <c r="A49" i="3"/>
  <c r="A93" i="3"/>
  <c r="A73" i="3"/>
  <c r="A55" i="5"/>
  <c r="A46" i="5"/>
  <c r="B56" i="5"/>
  <c r="A96" i="5"/>
  <c r="A37" i="4"/>
  <c r="A38" i="13"/>
  <c r="A37" i="13"/>
  <c r="A58" i="13"/>
  <c r="C73" i="13"/>
  <c r="A94" i="13"/>
  <c r="A88" i="5"/>
  <c r="E121" i="5"/>
  <c r="C11" i="5"/>
  <c r="A6" i="15"/>
  <c r="A30" i="4"/>
  <c r="F1" i="3"/>
  <c r="A36" i="5"/>
  <c r="E11" i="15"/>
  <c r="A24" i="5"/>
  <c r="A82" i="5"/>
  <c r="A6" i="3"/>
  <c r="A74" i="3"/>
  <c r="A143" i="3"/>
  <c r="C96" i="3"/>
  <c r="A36" i="4"/>
  <c r="A28" i="13"/>
  <c r="A133" i="5"/>
  <c r="A30" i="13"/>
  <c r="A146" i="5"/>
  <c r="E11" i="2"/>
  <c r="E11" i="4"/>
  <c r="A67" i="5"/>
  <c r="C9" i="4"/>
  <c r="C11" i="13"/>
  <c r="C28" i="5"/>
  <c r="E30" i="5"/>
  <c r="C9" i="2"/>
  <c r="E11" i="13"/>
  <c r="A144" i="5"/>
  <c r="C121" i="5"/>
  <c r="E98" i="3"/>
  <c r="A51" i="5"/>
  <c r="A99" i="5"/>
  <c r="C65" i="3"/>
  <c r="A7" i="3"/>
  <c r="A21" i="3"/>
  <c r="A45" i="3"/>
  <c r="C90" i="5"/>
  <c r="E61" i="5"/>
  <c r="A28" i="4"/>
  <c r="C41" i="4"/>
  <c r="A17" i="4"/>
  <c r="A58" i="4"/>
  <c r="A90" i="13"/>
  <c r="E73" i="13"/>
  <c r="A80" i="13"/>
  <c r="A79" i="13"/>
  <c r="C9" i="13"/>
  <c r="A161" i="5"/>
  <c r="E11" i="5"/>
  <c r="A61" i="13"/>
  <c r="A86" i="3"/>
  <c r="E12" i="3"/>
  <c r="E67" i="3"/>
  <c r="A88" i="3"/>
  <c r="E92" i="5"/>
  <c r="A108" i="5"/>
  <c r="C9" i="3"/>
  <c r="C67" i="3"/>
  <c r="A57" i="3"/>
  <c r="A84" i="3"/>
  <c r="A47" i="5"/>
  <c r="C92" i="5"/>
  <c r="A68" i="5"/>
  <c r="C11" i="2"/>
  <c r="A109" i="5"/>
  <c r="C11" i="4"/>
  <c r="A27" i="13"/>
  <c r="A83" i="3"/>
  <c r="C122" i="5" l="1"/>
  <c r="E12" i="2"/>
  <c r="C31" i="5"/>
  <c r="C43" i="13"/>
  <c r="D122" i="5"/>
  <c r="E9" i="4"/>
  <c r="E9" i="3"/>
  <c r="D12" i="5"/>
  <c r="E43" i="13"/>
  <c r="E28" i="5"/>
  <c r="E39" i="4"/>
  <c r="E9" i="13"/>
  <c r="E93" i="5"/>
  <c r="E31" i="5"/>
  <c r="D12" i="2"/>
  <c r="E74" i="13"/>
  <c r="D99" i="3"/>
  <c r="D31" i="5"/>
  <c r="E12" i="4"/>
  <c r="D62" i="5"/>
  <c r="D12" i="4"/>
  <c r="E62" i="5"/>
  <c r="D42" i="4"/>
  <c r="C93" i="5"/>
  <c r="E42" i="4"/>
  <c r="C99" i="3"/>
  <c r="C12" i="5"/>
  <c r="E122" i="5"/>
  <c r="C42" i="4"/>
  <c r="E40" i="13"/>
  <c r="E9" i="2"/>
  <c r="E12" i="13"/>
  <c r="E99" i="3"/>
  <c r="E12" i="5"/>
  <c r="C62" i="5"/>
  <c r="C12" i="2"/>
  <c r="D12" i="13"/>
  <c r="E59" i="5"/>
  <c r="E9" i="5"/>
  <c r="E65" i="3"/>
  <c r="A98" i="8"/>
  <c r="A51" i="8"/>
  <c r="E9" i="15"/>
  <c r="C74" i="13"/>
  <c r="D74" i="13"/>
  <c r="D12" i="15"/>
  <c r="E90" i="5"/>
  <c r="E71" i="13"/>
  <c r="D93" i="5"/>
  <c r="C12" i="4"/>
  <c r="C12" i="13"/>
  <c r="E12" i="15"/>
  <c r="D43" i="13"/>
</calcChain>
</file>

<file path=xl/sharedStrings.xml><?xml version="1.0" encoding="utf-8"?>
<sst xmlns="http://schemas.openxmlformats.org/spreadsheetml/2006/main" count="1883" uniqueCount="1282">
  <si>
    <t>Priority Module</t>
  </si>
  <si>
    <t>Current national coverage</t>
  </si>
  <si>
    <t>Insert latest results</t>
  </si>
  <si>
    <t>Year</t>
  </si>
  <si>
    <t>Data source</t>
  </si>
  <si>
    <t>Comments</t>
  </si>
  <si>
    <t>Year 1</t>
  </si>
  <si>
    <t>Year 2</t>
  </si>
  <si>
    <t>Year 3</t>
  </si>
  <si>
    <t>Insert year</t>
  </si>
  <si>
    <t>#</t>
  </si>
  <si>
    <t>%</t>
  </si>
  <si>
    <t>Case Management</t>
  </si>
  <si>
    <t>A. Total estimated suspected malaria cases (community)</t>
  </si>
  <si>
    <t>A. Total estimated malaria cases (public sector)</t>
  </si>
  <si>
    <t>A. Total estimated malaria cases (community)</t>
  </si>
  <si>
    <t>A. Total estimated malaria cases (private sector)</t>
  </si>
  <si>
    <t>Total population</t>
  </si>
  <si>
    <t>Target population</t>
  </si>
  <si>
    <t>Malaria - Diagnosis</t>
  </si>
  <si>
    <t>Specific prevention interventions- Seasonal Malaria Chemoprevention (SMC)</t>
  </si>
  <si>
    <r>
      <rPr>
        <b/>
        <u/>
        <sz val="11"/>
        <rFont val="Arial"/>
        <family val="2"/>
      </rPr>
      <t>English</t>
    </r>
    <r>
      <rPr>
        <b/>
        <sz val="11"/>
        <rFont val="Arial"/>
        <family val="2"/>
      </rPr>
      <t xml:space="preserve">: </t>
    </r>
    <r>
      <rPr>
        <sz val="11"/>
        <rFont val="Arial"/>
        <family val="2"/>
      </rPr>
      <t>Choose the language in the Instructions tab (líne B6)</t>
    </r>
  </si>
  <si>
    <r>
      <rPr>
        <b/>
        <u/>
        <sz val="11"/>
        <rFont val="Arial"/>
        <family val="2"/>
      </rPr>
      <t>Français</t>
    </r>
    <r>
      <rPr>
        <b/>
        <sz val="11"/>
        <rFont val="Arial"/>
        <family val="2"/>
      </rPr>
      <t xml:space="preserve">: </t>
    </r>
    <r>
      <rPr>
        <sz val="11"/>
        <rFont val="Arial"/>
        <family val="2"/>
      </rPr>
      <t>Veuillez choisir la langue sur l'onglet Instructions (ligne B6)</t>
    </r>
  </si>
  <si>
    <r>
      <rPr>
        <b/>
        <u/>
        <sz val="11"/>
        <rFont val="Arial"/>
        <family val="2"/>
      </rPr>
      <t>Español:</t>
    </r>
    <r>
      <rPr>
        <b/>
        <sz val="11"/>
        <rFont val="Arial"/>
        <family val="2"/>
      </rPr>
      <t xml:space="preserve"> </t>
    </r>
    <r>
      <rPr>
        <sz val="11"/>
        <rFont val="Arial"/>
        <family val="2"/>
      </rPr>
      <t>Seleccione el idioma en la hoja Instructions (línea B6)</t>
    </r>
  </si>
  <si>
    <t>Language</t>
  </si>
  <si>
    <t>English</t>
  </si>
  <si>
    <t xml:space="preserve">Carefully read the instructions in the "Instructions" tab before completing the programmatic gap analysis table. 
The instructions have been tailored to each specific module/intervention. </t>
  </si>
  <si>
    <t>C1. Country need planned to be covered by domestic resources</t>
  </si>
  <si>
    <t>C2. Country need planned to be covered by external resources</t>
  </si>
  <si>
    <t>H1. Country need planned to be covered by domestic resources</t>
  </si>
  <si>
    <t>H2. Country need planned to be covered by external resources</t>
  </si>
  <si>
    <t>Component</t>
  </si>
  <si>
    <t>Applicant Type</t>
  </si>
  <si>
    <t>C1. Country target planned to be covered by domestic resources</t>
  </si>
  <si>
    <t>C2. Country target planned to be covered by external resources</t>
  </si>
  <si>
    <t>Malaria</t>
  </si>
  <si>
    <t>Proportion of pregnant women attending antenatal clinics who received three or more doses of intermittent preventive treatment for malaria</t>
  </si>
  <si>
    <t>Percentage of children aged 3-59 months who received the full number of courses of SMC (3 or 4) per transmission season in the targeted areas</t>
  </si>
  <si>
    <t>Modules</t>
  </si>
  <si>
    <t>Please select…</t>
  </si>
  <si>
    <t xml:space="preserve"> </t>
  </si>
  <si>
    <t>Please read the Instructions sheet carefully before completing the programmatic gap tables.</t>
  </si>
  <si>
    <t>To complete this cover sheet, select from the drop-down lists the Geography and Applicant Type.</t>
  </si>
  <si>
    <t>Instructions for filling malaria programmatic gap table:</t>
  </si>
  <si>
    <t>"CM-treatment gap tables" tab</t>
  </si>
  <si>
    <t>"Specific prev interventions" tab</t>
  </si>
  <si>
    <t>"CM-diagnosis gap tables" tab</t>
  </si>
  <si>
    <t>"IRS gap table" tab</t>
  </si>
  <si>
    <t>C1. Country need planned to be covered by domestic resources (Microscopy+RDT)</t>
  </si>
  <si>
    <t>C2. Country need planned to be covered by external resources (Microscopy+RDT)</t>
  </si>
  <si>
    <t xml:space="preserve">B1. Microscopy </t>
  </si>
  <si>
    <t>B2. RDT</t>
  </si>
  <si>
    <t>G1. Microscopy</t>
  </si>
  <si>
    <t>G2. RDT</t>
  </si>
  <si>
    <t>E. Targets to be financed by allocation amount</t>
  </si>
  <si>
    <t>C4. Country need planned to be covered (domestic+external resources): Microscopy</t>
  </si>
  <si>
    <t>C5. Country need planned to be covered (domestic+external resources): RDT</t>
  </si>
  <si>
    <t>Applicant</t>
  </si>
  <si>
    <t>Include the completed RBM Partnership Programmatic Gap Analysis tool or any other quantification tool used by the country as an annex to the concept note submission.</t>
  </si>
  <si>
    <t>A. Total households in the targeted areas</t>
  </si>
  <si>
    <t>This sheet contains a blank table in the case where the applicant wishes to submit a table for a module/intervention that is not specified in the instructions.
This table is unprotected, therefore formulas in the cells can be changed if required. The table can also be copied if more than one is needed.</t>
  </si>
  <si>
    <t>Geography</t>
  </si>
  <si>
    <t>Afghanistan</t>
  </si>
  <si>
    <t>Albania</t>
  </si>
  <si>
    <t>Algeria</t>
  </si>
  <si>
    <t>Andorra</t>
  </si>
  <si>
    <t>Angola</t>
  </si>
  <si>
    <t>Antigua and Barbuda</t>
  </si>
  <si>
    <t>Argentina</t>
  </si>
  <si>
    <t>Armenia</t>
  </si>
  <si>
    <t>Aruba</t>
  </si>
  <si>
    <t>Australia</t>
  </si>
  <si>
    <t>Austria</t>
  </si>
  <si>
    <t>Azerbaijan</t>
  </si>
  <si>
    <t>Bahamas</t>
  </si>
  <si>
    <t>Bahrain</t>
  </si>
  <si>
    <t>Bangladesh</t>
  </si>
  <si>
    <t>Barbados</t>
  </si>
  <si>
    <t>Belarus</t>
  </si>
  <si>
    <t>Belgium</t>
  </si>
  <si>
    <t>Belize</t>
  </si>
  <si>
    <t>Benin</t>
  </si>
  <si>
    <t>Bhutan</t>
  </si>
  <si>
    <t>Bolivia (Plurinational State)</t>
  </si>
  <si>
    <t>Bosnia and Herzegovina</t>
  </si>
  <si>
    <t>Botswana</t>
  </si>
  <si>
    <t>Brazil</t>
  </si>
  <si>
    <t>Brunei Darussalam</t>
  </si>
  <si>
    <t>Bulgaria</t>
  </si>
  <si>
    <t>Burkina Faso</t>
  </si>
  <si>
    <t>Burundi</t>
  </si>
  <si>
    <t>Cambodia</t>
  </si>
  <si>
    <t>Cameroon</t>
  </si>
  <si>
    <t>Canada</t>
  </si>
  <si>
    <t>Central African Republic</t>
  </si>
  <si>
    <t>Chad</t>
  </si>
  <si>
    <t>Chile</t>
  </si>
  <si>
    <t>China</t>
  </si>
  <si>
    <t>Colombia</t>
  </si>
  <si>
    <t>Comoros</t>
  </si>
  <si>
    <t>Congo</t>
  </si>
  <si>
    <t>Congo (Democratic Republic)</t>
  </si>
  <si>
    <t>Cook Islands</t>
  </si>
  <si>
    <t>Costa Rica</t>
  </si>
  <si>
    <t>Côte d'Ivoire</t>
  </si>
  <si>
    <t>Croatia</t>
  </si>
  <si>
    <t>Cuba</t>
  </si>
  <si>
    <t>Cyprus</t>
  </si>
  <si>
    <t>Denmark</t>
  </si>
  <si>
    <t>Djibouti</t>
  </si>
  <si>
    <t>Dominica</t>
  </si>
  <si>
    <t>Dominican Republic</t>
  </si>
  <si>
    <t>Ecuador</t>
  </si>
  <si>
    <t>Egypt</t>
  </si>
  <si>
    <t>El Salvador</t>
  </si>
  <si>
    <t>Equatorial Guinea</t>
  </si>
  <si>
    <t>Eritrea</t>
  </si>
  <si>
    <t>Estonia</t>
  </si>
  <si>
    <t>Ethiopia</t>
  </si>
  <si>
    <t>Faeroe Islands</t>
  </si>
  <si>
    <t>Fiji</t>
  </si>
  <si>
    <t>Finland</t>
  </si>
  <si>
    <t>France</t>
  </si>
  <si>
    <t>Gabon</t>
  </si>
  <si>
    <t>Gambia</t>
  </si>
  <si>
    <t>Georgia</t>
  </si>
  <si>
    <t>Germany</t>
  </si>
  <si>
    <t>Ghana</t>
  </si>
  <si>
    <t>Greece</t>
  </si>
  <si>
    <t>Greenland</t>
  </si>
  <si>
    <t>Grenada</t>
  </si>
  <si>
    <t>Guatemala</t>
  </si>
  <si>
    <t>Guinea</t>
  </si>
  <si>
    <t>Guinea-Bissau</t>
  </si>
  <si>
    <t>Guyana</t>
  </si>
  <si>
    <t>Haiti</t>
  </si>
  <si>
    <t>Holy See</t>
  </si>
  <si>
    <t>Honduras</t>
  </si>
  <si>
    <t>Hungary</t>
  </si>
  <si>
    <t>Iceland</t>
  </si>
  <si>
    <t>India</t>
  </si>
  <si>
    <t>Indonesia</t>
  </si>
  <si>
    <t>Iran (Islamic Republic)</t>
  </si>
  <si>
    <t>Iraq</t>
  </si>
  <si>
    <t>Ireland</t>
  </si>
  <si>
    <t>Israel</t>
  </si>
  <si>
    <t>Italy</t>
  </si>
  <si>
    <t>Jamaica</t>
  </si>
  <si>
    <t>Japan</t>
  </si>
  <si>
    <t>Jordan</t>
  </si>
  <si>
    <t>Kazakhstan</t>
  </si>
  <si>
    <t>Kenya</t>
  </si>
  <si>
    <t>Kiribati</t>
  </si>
  <si>
    <t>Korea (Democratic Peoples Republic)</t>
  </si>
  <si>
    <t>Kosovo</t>
  </si>
  <si>
    <t>Kuwait</t>
  </si>
  <si>
    <t>Kyrgyzstan</t>
  </si>
  <si>
    <t>Lao (Peoples Democratic Republic)</t>
  </si>
  <si>
    <t>Latvia</t>
  </si>
  <si>
    <t>Lebanon</t>
  </si>
  <si>
    <t>Lesotho</t>
  </si>
  <si>
    <t>Liberia</t>
  </si>
  <si>
    <t>Liechtenstein</t>
  </si>
  <si>
    <t>Lithuania</t>
  </si>
  <si>
    <t>Luxembourg</t>
  </si>
  <si>
    <t>Madagascar</t>
  </si>
  <si>
    <t>Malawi</t>
  </si>
  <si>
    <t>Malaysia</t>
  </si>
  <si>
    <t>Maldives</t>
  </si>
  <si>
    <t>Mali</t>
  </si>
  <si>
    <t>Malta</t>
  </si>
  <si>
    <t>Marshall Islands</t>
  </si>
  <si>
    <t>Mauritania</t>
  </si>
  <si>
    <t>Mauritius</t>
  </si>
  <si>
    <t>Mexico</t>
  </si>
  <si>
    <t>Micronesia (Federated States)</t>
  </si>
  <si>
    <t>Moldova</t>
  </si>
  <si>
    <t>Monaco</t>
  </si>
  <si>
    <t>Mongolia</t>
  </si>
  <si>
    <t>Montenegro</t>
  </si>
  <si>
    <t>Morocco</t>
  </si>
  <si>
    <t>Mozambique</t>
  </si>
  <si>
    <t>Myanmar</t>
  </si>
  <si>
    <t>Namibia</t>
  </si>
  <si>
    <t>Nauru</t>
  </si>
  <si>
    <t>Nepal</t>
  </si>
  <si>
    <t>Netherlands</t>
  </si>
  <si>
    <t>New Zealand</t>
  </si>
  <si>
    <t>Nicaragua</t>
  </si>
  <si>
    <t>Niger</t>
  </si>
  <si>
    <t>Nigeria</t>
  </si>
  <si>
    <t>Niue</t>
  </si>
  <si>
    <t>Norway</t>
  </si>
  <si>
    <t>Oman</t>
  </si>
  <si>
    <t>Pakistan</t>
  </si>
  <si>
    <t>Palau</t>
  </si>
  <si>
    <t>Panama</t>
  </si>
  <si>
    <t>Papua New Guinea</t>
  </si>
  <si>
    <t>Paraguay</t>
  </si>
  <si>
    <t>Peru</t>
  </si>
  <si>
    <t>Philippines</t>
  </si>
  <si>
    <t>Poland</t>
  </si>
  <si>
    <t>Portugal</t>
  </si>
  <si>
    <t>Qatar</t>
  </si>
  <si>
    <t>Romania</t>
  </si>
  <si>
    <t>Russian Federation</t>
  </si>
  <si>
    <t>Rwanda</t>
  </si>
  <si>
    <t>Saint Kitts and Nevis</t>
  </si>
  <si>
    <t>Saint Lucia</t>
  </si>
  <si>
    <t>Saint Vincent and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</si>
  <si>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</si>
  <si>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</si>
  <si>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</si>
  <si>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</si>
  <si>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</si>
  <si>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</si>
  <si>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</si>
  <si>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</si>
  <si>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</si>
  <si>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</si>
  <si>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</si>
  <si>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</si>
  <si>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</si>
  <si>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</si>
  <si>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</si>
  <si>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</si>
  <si>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</si>
  <si>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</si>
  <si>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</si>
  <si>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Sweden</t>
  </si>
  <si>
    <t>Switzerland</t>
  </si>
  <si>
    <t>Syrian Arab Republic</t>
  </si>
  <si>
    <t>Taiwan</t>
  </si>
  <si>
    <t>Tajikistan</t>
  </si>
  <si>
    <t>Tanzania (United Republic)</t>
  </si>
  <si>
    <t>Thailand</t>
  </si>
  <si>
    <t>Timor-Leste</t>
  </si>
  <si>
    <t>Togo</t>
  </si>
  <si>
    <t>Tokelau</t>
  </si>
  <si>
    <t>Tonga</t>
  </si>
  <si>
    <t>Trinidad and Tobago</t>
  </si>
  <si>
    <t>Tunisia</t>
  </si>
  <si>
    <t>Turkey</t>
  </si>
  <si>
    <t>Turkmenistan</t>
  </si>
  <si>
    <t>Tuvalu</t>
  </si>
  <si>
    <t>Uganda</t>
  </si>
  <si>
    <t>Ukraine</t>
  </si>
  <si>
    <t>United Arab Emirates</t>
  </si>
  <si>
    <t>United Kingdom</t>
  </si>
  <si>
    <t>United States</t>
  </si>
  <si>
    <t>Uruguay</t>
  </si>
  <si>
    <t>Uzbekistan</t>
  </si>
  <si>
    <t>Vanuatu</t>
  </si>
  <si>
    <t>Venezuela</t>
  </si>
  <si>
    <t>Viet Nam</t>
  </si>
  <si>
    <t>Western Sahara</t>
  </si>
  <si>
    <t>Yemen</t>
  </si>
  <si>
    <t>Zambia</t>
  </si>
  <si>
    <t>Zanzibar</t>
  </si>
  <si>
    <t>Zimbabwe</t>
  </si>
  <si>
    <t>Please select your geography…</t>
  </si>
  <si>
    <t>CCM</t>
  </si>
  <si>
    <t>non-CCM</t>
  </si>
  <si>
    <t>Curacao</t>
  </si>
  <si>
    <t>Korea (Republic)</t>
  </si>
  <si>
    <t>Libya</t>
  </si>
  <si>
    <t>Palestine</t>
  </si>
  <si>
    <t>Sint Maarten (Dutch part)</t>
  </si>
  <si>
    <t>Czechia</t>
  </si>
  <si>
    <t>Instructions</t>
  </si>
  <si>
    <t>Label</t>
  </si>
  <si>
    <t>French</t>
  </si>
  <si>
    <t>Spanish</t>
  </si>
  <si>
    <t>Russian</t>
  </si>
  <si>
    <t xml:space="preserve">Cobertura nacional actual </t>
  </si>
  <si>
    <t>Comments/Assumptions:
1) Specify who are the other sources of funding.
2) Specify the proportion of estimated pregnant women who attend antenatal clinics</t>
  </si>
  <si>
    <t>Inserte los últimos resultados</t>
  </si>
  <si>
    <t>Año</t>
  </si>
  <si>
    <t>Fuente de datos</t>
  </si>
  <si>
    <t>Comentarios</t>
  </si>
  <si>
    <t>Año 1</t>
  </si>
  <si>
    <t>Año 2</t>
  </si>
  <si>
    <t>Año 3</t>
  </si>
  <si>
    <t>Comments / Assumptions</t>
  </si>
  <si>
    <t>Necesidades estimadas actuales del país</t>
  </si>
  <si>
    <t>A. Total estimated population in need/at risk</t>
  </si>
  <si>
    <t>A. Total estimado de población con necesidades/en riesgo</t>
  </si>
  <si>
    <t>B. Country targets 
(from National Strategic Plan)</t>
  </si>
  <si>
    <t>B. Metas del país 
(del Plan Estratégico Nacional)</t>
  </si>
  <si>
    <t>Country need already covered</t>
  </si>
  <si>
    <t>Necesidades del país ya cubiertas</t>
  </si>
  <si>
    <t>I. Expected annual gap in meeting the need: G - H</t>
  </si>
  <si>
    <t xml:space="preserve">Proportion of households in targeted areas that received Indoor Residual Spraying during the reporting period.  </t>
  </si>
  <si>
    <t>E. Targets to be financed by  allocation amount</t>
  </si>
  <si>
    <t>Case Management- Diagnosis (community)</t>
  </si>
  <si>
    <t>Coverage indicator: 
Proportion of suspected malaria cases that receive a parasitological test in the community (RDTs)</t>
  </si>
  <si>
    <t>Case Management- Diagnosis (private sector)</t>
  </si>
  <si>
    <t>Case Management - Treatment (public sector)</t>
  </si>
  <si>
    <t>Case Management- Treatment (community)</t>
  </si>
  <si>
    <t>Vector control- IRS</t>
  </si>
  <si>
    <t xml:space="preserve">Total estimated suspected malaria cases (public sector):
Refers to estimated number of suspected malaria cases at public sector health facilities. 
Specify the data source/reference in the comments box. Also include here what percentage of the estimated suspected cases in the country is likely to seek care in the public sector. </t>
  </si>
  <si>
    <t>Malaria Diagnosis Programmatic Gap Table</t>
  </si>
  <si>
    <t xml:space="preserve">B. Country targets (Microscopy+RDT)
(from National Strategic Plan) </t>
  </si>
  <si>
    <t>E1. Microscopy</t>
  </si>
  <si>
    <t>E2. RDT</t>
  </si>
  <si>
    <t>G. Remaining gap: A - F</t>
  </si>
  <si>
    <t>Proportion of suspected malaria cases that receive a parasitological test in the community (RDTs)</t>
  </si>
  <si>
    <t>Proportion of suspected malaria cases that receive a parasitological test at private sector health facilities (microscopy and/or RDTs)</t>
  </si>
  <si>
    <t>Malaria - Treatment</t>
  </si>
  <si>
    <t>Malaria Treatment Programmatic Gap Table</t>
  </si>
  <si>
    <t>Vector control</t>
  </si>
  <si>
    <t>Control de los vectores</t>
  </si>
  <si>
    <t>IRS Programmatic Gap Table</t>
  </si>
  <si>
    <t>A. Total de hogares en las zonas objetivo</t>
  </si>
  <si>
    <t>B. Country targets
(from National Strategic Plan)</t>
  </si>
  <si>
    <t>G. Remaining gap: B - F</t>
  </si>
  <si>
    <t>Malaria Programmatic Gap Table - blank  (only as needed)</t>
  </si>
  <si>
    <r>
      <rPr>
        <sz val="11"/>
        <color theme="1"/>
        <rFont val="Calibri"/>
        <family val="2"/>
      </rPr>
      <t>Sélectionner…</t>
    </r>
  </si>
  <si>
    <r>
      <rPr>
        <sz val="11"/>
        <color theme="1"/>
        <rFont val="Calibri"/>
        <family val="2"/>
      </rPr>
      <t>Sélectionnez votre lieu géographique…</t>
    </r>
  </si>
  <si>
    <r>
      <rPr>
        <sz val="11"/>
        <color theme="1"/>
        <rFont val="Calibri"/>
        <family val="2"/>
      </rPr>
      <t>ICN</t>
    </r>
  </si>
  <si>
    <r>
      <rPr>
        <sz val="11"/>
        <color theme="1"/>
        <rFont val="Calibri"/>
        <family val="2"/>
      </rPr>
      <t>non ICN</t>
    </r>
  </si>
  <si>
    <r>
      <rPr>
        <sz val="11"/>
        <color theme="1"/>
        <rFont val="Arial"/>
        <family val="2"/>
      </rPr>
      <t>Paludisme - Diagnostic</t>
    </r>
  </si>
  <si>
    <r>
      <rPr>
        <sz val="11"/>
        <color theme="1"/>
        <rFont val="Arial"/>
        <family val="2"/>
      </rPr>
      <t>Tableau des déficits programmatiques pour le dépistage du paludisme</t>
    </r>
  </si>
  <si>
    <r>
      <rPr>
        <sz val="11"/>
        <color theme="1"/>
        <rFont val="Arial"/>
        <family val="2"/>
      </rPr>
      <t>Tableau des déficits programmatiques pour le traitement du paludisme</t>
    </r>
  </si>
  <si>
    <r>
      <rPr>
        <sz val="11"/>
        <color theme="1"/>
        <rFont val="Arial"/>
        <family val="2"/>
      </rPr>
      <t>Tableau vierge des déficits programmatiques pour le paludisme (si nécessaire uniquement)</t>
    </r>
  </si>
  <si>
    <r>
      <rPr>
        <sz val="11"/>
        <color theme="1"/>
        <rFont val="Arial"/>
        <family val="2"/>
      </rPr>
      <t>Module prioritaire</t>
    </r>
  </si>
  <si>
    <r>
      <rPr>
        <sz val="11"/>
        <color theme="1"/>
        <rFont val="Arial"/>
        <family val="2"/>
      </rPr>
      <t>Couverture nationale actuelle</t>
    </r>
  </si>
  <si>
    <r>
      <rPr>
        <sz val="11"/>
        <color theme="1"/>
        <rFont val="Arial"/>
        <family val="2"/>
      </rPr>
      <t>Indiquez les résultats les plus récents</t>
    </r>
  </si>
  <si>
    <r>
      <rPr>
        <sz val="11"/>
        <color theme="1"/>
        <rFont val="Arial"/>
        <family val="2"/>
      </rPr>
      <t>Année</t>
    </r>
  </si>
  <si>
    <r>
      <rPr>
        <sz val="11"/>
        <color theme="1"/>
        <rFont val="Arial"/>
        <family val="2"/>
      </rPr>
      <t>Source des données</t>
    </r>
  </si>
  <si>
    <r>
      <rPr>
        <sz val="11"/>
        <color theme="1"/>
        <rFont val="Arial"/>
        <family val="2"/>
      </rPr>
      <t>Observations</t>
    </r>
  </si>
  <si>
    <r>
      <rPr>
        <sz val="11"/>
        <color theme="1"/>
        <rFont val="Arial"/>
        <family val="2"/>
      </rPr>
      <t>Année 1</t>
    </r>
  </si>
  <si>
    <r>
      <rPr>
        <sz val="11"/>
        <color theme="1"/>
        <rFont val="Arial"/>
        <family val="2"/>
      </rPr>
      <t>Année 2</t>
    </r>
  </si>
  <si>
    <r>
      <rPr>
        <sz val="11"/>
        <color theme="1"/>
        <rFont val="Arial"/>
        <family val="2"/>
      </rPr>
      <t>Année 3</t>
    </r>
  </si>
  <si>
    <r>
      <rPr>
        <sz val="11"/>
        <color theme="1"/>
        <rFont val="Arial"/>
        <family val="2"/>
      </rPr>
      <t>Indiquez l'année</t>
    </r>
  </si>
  <si>
    <r>
      <rPr>
        <sz val="11"/>
        <color theme="1"/>
        <rFont val="Arial"/>
        <family val="2"/>
      </rPr>
      <t>Observations/Hypothèses</t>
    </r>
  </si>
  <si>
    <r>
      <rPr>
        <sz val="11"/>
        <color theme="1"/>
        <rFont val="Arial"/>
        <family val="2"/>
      </rPr>
      <t>Estimation des besoins actuels du pays</t>
    </r>
  </si>
  <si>
    <r>
      <rPr>
        <sz val="11"/>
        <color theme="1"/>
        <rFont val="Arial"/>
        <family val="2"/>
      </rPr>
      <t>B. Cibles du pays
(à partir du plan stratégique national)</t>
    </r>
  </si>
  <si>
    <r>
      <rPr>
        <sz val="11"/>
        <color theme="1"/>
        <rFont val="Arial"/>
        <family val="2"/>
      </rPr>
      <t>Besoins du pays déjà couverts</t>
    </r>
  </si>
  <si>
    <r>
      <rPr>
        <sz val="11"/>
        <color theme="1"/>
        <rFont val="Arial"/>
        <family val="2"/>
      </rPr>
      <t>Déficit programmatique</t>
    </r>
  </si>
  <si>
    <r>
      <rPr>
        <sz val="11"/>
        <color theme="1"/>
        <rFont val="Arial"/>
        <family val="2"/>
      </rPr>
      <t>Besoins du pays couverts par la somme allouée</t>
    </r>
  </si>
  <si>
    <r>
      <rPr>
        <sz val="11"/>
        <color theme="1"/>
        <rFont val="Arial"/>
        <family val="2"/>
      </rPr>
      <t>E. Cibles devant être financées par la somme allouée</t>
    </r>
  </si>
  <si>
    <r>
      <rPr>
        <sz val="11"/>
        <color theme="1"/>
        <rFont val="Arial"/>
        <family val="2"/>
      </rPr>
      <t>Lutte antivectorielle</t>
    </r>
  </si>
  <si>
    <r>
      <rPr>
        <sz val="11"/>
        <color theme="1"/>
        <rFont val="Arial"/>
        <family val="2"/>
      </rPr>
      <t>Paludisme - Pulvérisation intradomiciliaire d'insecticide à effet rémanent</t>
    </r>
  </si>
  <si>
    <r>
      <rPr>
        <sz val="11"/>
        <color theme="1"/>
        <rFont val="Arial"/>
        <family val="2"/>
      </rPr>
      <t>Tableau des déficits programmatiques - Pulvérisation intradomiciliaire</t>
    </r>
  </si>
  <si>
    <r>
      <rPr>
        <sz val="11"/>
        <color theme="1"/>
        <rFont val="Arial"/>
        <family val="2"/>
      </rPr>
      <t>A. Nombre total de ménages dans les zones ciblées</t>
    </r>
  </si>
  <si>
    <r>
      <rPr>
        <sz val="11"/>
        <color theme="1"/>
        <rFont val="Arial"/>
        <family val="2"/>
      </rPr>
      <t>Prise en charge des cas</t>
    </r>
  </si>
  <si>
    <r>
      <rPr>
        <sz val="11"/>
        <color theme="1"/>
        <rFont val="Arial"/>
        <family val="2"/>
      </rPr>
      <t>Cible du pays</t>
    </r>
  </si>
  <si>
    <r>
      <rPr>
        <sz val="11"/>
        <color theme="1"/>
        <rFont val="Arial"/>
        <family val="2"/>
      </rPr>
      <t xml:space="preserve">B. Cibles du pays (microscopie + TDR)
(à partir du plan stratégique national) </t>
    </r>
  </si>
  <si>
    <r>
      <rPr>
        <sz val="11"/>
        <color theme="1"/>
        <rFont val="Arial"/>
        <family val="2"/>
      </rPr>
      <t xml:space="preserve">B1. Microscopie </t>
    </r>
  </si>
  <si>
    <r>
      <rPr>
        <sz val="11"/>
        <color theme="1"/>
        <rFont val="Arial"/>
        <family val="2"/>
      </rPr>
      <t>B2. TDR</t>
    </r>
  </si>
  <si>
    <r>
      <rPr>
        <sz val="11"/>
        <color theme="1"/>
        <rFont val="Arial"/>
        <family val="2"/>
      </rPr>
      <t>Besoins du pays déjà couverts par des sources de financement</t>
    </r>
  </si>
  <si>
    <r>
      <rPr>
        <sz val="11"/>
        <color theme="1"/>
        <rFont val="Arial"/>
        <family val="2"/>
      </rPr>
      <t>C1. Besoins du pays devant être couverts par des ressources nationales (microscopie + TDR)</t>
    </r>
  </si>
  <si>
    <r>
      <rPr>
        <sz val="11"/>
        <color theme="1"/>
        <rFont val="Arial"/>
        <family val="2"/>
      </rPr>
      <t>C2. Besoins du pays devant être couverts par des ressources extérieures (microscopie + TDR)</t>
    </r>
  </si>
  <si>
    <r>
      <rPr>
        <sz val="11"/>
        <color theme="1"/>
        <rFont val="Arial"/>
        <family val="2"/>
      </rPr>
      <t>C3 Total des besoins du pays déjà couverts (microscopie + TDR)</t>
    </r>
  </si>
  <si>
    <r>
      <rPr>
        <sz val="11"/>
        <color theme="1"/>
        <rFont val="Arial"/>
        <family val="2"/>
      </rPr>
      <t>Besoins du pays déjà couverts par méthode diagnostique</t>
    </r>
  </si>
  <si>
    <r>
      <rPr>
        <sz val="11"/>
        <color theme="1"/>
        <rFont val="Arial"/>
        <family val="2"/>
      </rPr>
      <t>E1. Microscopie</t>
    </r>
  </si>
  <si>
    <r>
      <rPr>
        <sz val="11"/>
        <color theme="1"/>
        <rFont val="Arial"/>
        <family val="2"/>
      </rPr>
      <t>E2. TDR</t>
    </r>
  </si>
  <si>
    <r>
      <rPr>
        <sz val="11"/>
        <color theme="1"/>
        <rFont val="Arial"/>
        <family val="2"/>
      </rPr>
      <t>G1. Microscopie</t>
    </r>
  </si>
  <si>
    <r>
      <rPr>
        <sz val="11"/>
        <color theme="1"/>
        <rFont val="Arial"/>
        <family val="2"/>
      </rPr>
      <t>G2. TDR</t>
    </r>
  </si>
  <si>
    <r>
      <rPr>
        <sz val="11"/>
        <color theme="1"/>
        <rFont val="Arial"/>
        <family val="2"/>
      </rPr>
      <t>Proportion de cas suspects de paludisme pour lesquels un test parasitologique est effectué dans un établissement de santé du secteur privé (microscopie et/ou TDR)</t>
    </r>
  </si>
  <si>
    <r>
      <rPr>
        <sz val="11"/>
        <color theme="1"/>
        <rFont val="Arial"/>
        <family val="2"/>
      </rPr>
      <t>A. Total estimé des cas suspects de paludisme (communauté)</t>
    </r>
  </si>
  <si>
    <r>
      <rPr>
        <sz val="11"/>
        <color theme="1"/>
        <rFont val="Arial"/>
        <family val="2"/>
      </rPr>
      <t>C1. Besoins du pays devant être couverts par des ressources nationales</t>
    </r>
  </si>
  <si>
    <r>
      <rPr>
        <sz val="11"/>
        <color theme="1"/>
        <rFont val="Arial"/>
        <family val="2"/>
      </rPr>
      <t>C2. Besoins du pays devant être couverts par des ressources extérieures</t>
    </r>
  </si>
  <si>
    <r>
      <rPr>
        <sz val="11"/>
        <color theme="1"/>
        <rFont val="Arial"/>
        <family val="2"/>
      </rPr>
      <t>Paludisme - Traitement</t>
    </r>
  </si>
  <si>
    <r>
      <rPr>
        <sz val="11"/>
        <color theme="1"/>
        <rFont val="Arial"/>
        <family val="2"/>
      </rPr>
      <t>A. Total estimé des cas de paludisme (secteur public)</t>
    </r>
  </si>
  <si>
    <r>
      <rPr>
        <sz val="11"/>
        <color theme="1"/>
        <rFont val="Arial"/>
        <family val="2"/>
      </rPr>
      <t>A. Total estimé des cas de paludisme (communauté)</t>
    </r>
  </si>
  <si>
    <r>
      <rPr>
        <sz val="11"/>
        <color theme="1"/>
        <rFont val="Arial"/>
        <family val="2"/>
      </rPr>
      <t>A. Total estimé des cas de paludisme (secteur privé)</t>
    </r>
  </si>
  <si>
    <r>
      <rPr>
        <sz val="11"/>
        <color theme="1"/>
        <rFont val="Arial"/>
        <family val="2"/>
      </rPr>
      <t>Population totale</t>
    </r>
  </si>
  <si>
    <r>
      <rPr>
        <sz val="11"/>
        <color theme="1"/>
        <rFont val="Arial"/>
        <family val="2"/>
      </rPr>
      <t>H1. Besoins du pays devant être couverts par des ressources nationales</t>
    </r>
  </si>
  <si>
    <r>
      <rPr>
        <sz val="11"/>
        <color theme="1"/>
        <rFont val="Arial"/>
        <family val="2"/>
      </rPr>
      <t>H2. Besoins du pays devant être couverts par des ressources extérieures</t>
    </r>
  </si>
  <si>
    <r>
      <rPr>
        <sz val="11"/>
        <color theme="1"/>
        <rFont val="Arial"/>
        <family val="2"/>
      </rPr>
      <t>L. Déficit restant : G - K</t>
    </r>
  </si>
  <si>
    <r>
      <rPr>
        <sz val="11"/>
        <color theme="1"/>
        <rFont val="Arial"/>
        <family val="2"/>
      </rPr>
      <t>C1. Cible nationale devant être couverte par des ressources nationales</t>
    </r>
  </si>
  <si>
    <r>
      <rPr>
        <sz val="11"/>
        <color theme="1"/>
        <rFont val="Arial"/>
        <family val="2"/>
      </rPr>
      <t>C2. Cible nationale devant être couverte par des ressources extérieures</t>
    </r>
  </si>
  <si>
    <r>
      <rPr>
        <sz val="11"/>
        <color theme="1"/>
        <rFont val="Arial"/>
        <family val="2"/>
      </rPr>
      <t>Population cible</t>
    </r>
  </si>
  <si>
    <r>
      <rPr>
        <sz val="11"/>
        <color theme="1"/>
        <rFont val="Arial"/>
        <family val="2"/>
      </rPr>
      <t>Paludisme</t>
    </r>
  </si>
  <si>
    <r>
      <rPr>
        <sz val="11"/>
        <color theme="1"/>
        <rFont val="Arial"/>
        <family val="2"/>
      </rPr>
      <t>Instructions illustrant comment compléter le tableau des déficits programmatiques concernant le paludisme :</t>
    </r>
  </si>
  <si>
    <r>
      <rPr>
        <sz val="11"/>
        <color theme="1"/>
        <rFont val="Arial"/>
        <family val="2"/>
      </rPr>
      <t>Prise en charge des cas - Dépistage (secteur public)</t>
    </r>
  </si>
  <si>
    <r>
      <rPr>
        <sz val="11"/>
        <color theme="1"/>
        <rFont val="Arial"/>
        <family val="2"/>
      </rPr>
      <t>Prise en charge des cas - Dépistage (communauté)</t>
    </r>
  </si>
  <si>
    <r>
      <rPr>
        <sz val="11"/>
        <color theme="1"/>
        <rFont val="Arial"/>
        <family val="2"/>
      </rPr>
      <t>Prise en charge des cas - Dépistage (secteur privé)</t>
    </r>
  </si>
  <si>
    <r>
      <rPr>
        <sz val="11"/>
        <color theme="1"/>
        <rFont val="Arial"/>
        <family val="2"/>
      </rPr>
      <t>Prise en charge des cas - Traitement (secteur privé)</t>
    </r>
  </si>
  <si>
    <r>
      <rPr>
        <sz val="11"/>
        <color theme="1"/>
        <rFont val="Arial"/>
        <family val="2"/>
      </rPr>
      <t>Interventions de prévention spécifiques - Chimioprévention du paludisme saisonnier (CPS)</t>
    </r>
  </si>
  <si>
    <r>
      <rPr>
        <sz val="11"/>
        <color theme="1"/>
        <rFont val="Arial"/>
        <family val="2"/>
      </rPr>
      <t>Veuillez lire attentivement la feuille Instructions avant de compléter le tableau d'analyse des déficits programmatiques.</t>
    </r>
  </si>
  <si>
    <r>
      <rPr>
        <sz val="11"/>
        <color theme="1"/>
        <rFont val="Arial"/>
        <family val="2"/>
      </rPr>
      <t>Pour remplir cette feuille de présentation, sélectionnez un lieu géographique et un type de candidat dans les listes déroulantes.</t>
    </r>
  </si>
  <si>
    <r>
      <rPr>
        <sz val="11"/>
        <color theme="1"/>
        <rFont val="Arial"/>
        <family val="2"/>
      </rPr>
      <t>Candidat</t>
    </r>
  </si>
  <si>
    <r>
      <rPr>
        <sz val="11"/>
        <color theme="1"/>
        <rFont val="Arial"/>
        <family val="2"/>
      </rPr>
      <t>Composante</t>
    </r>
  </si>
  <si>
    <r>
      <rPr>
        <sz val="11"/>
        <color theme="1"/>
        <rFont val="Arial"/>
        <family val="2"/>
      </rPr>
      <t>Type de candidat</t>
    </r>
  </si>
  <si>
    <r>
      <rPr>
        <sz val="11"/>
        <color theme="1"/>
        <rFont val="Arial"/>
        <family val="2"/>
      </rPr>
      <t xml:space="preserve">Veuillez lire attentivement les consignes données dans l'onglet « Instructions » avant de compléter le tableau d'analyse des déficits programmatiques. 
Les instructions ont été adaptées à chaque module/intervention. </t>
    </r>
  </si>
  <si>
    <r>
      <rPr>
        <sz val="11"/>
        <color theme="1"/>
        <rFont val="Arial"/>
        <family val="2"/>
      </rPr>
      <t>Cette feuille contient un tableau vierge qui pourra être utilisé si le candidat souhaite soumettre un tableau pour un module/une intervention qui n'apparaît pas dans les instructions ci-dessous.
Ce tableau n'est pas protégé. Les formules peuvent donc être modifiées si nécessaire. Le tableau peut également être copié si plusieurs tableaux sont nécessaires.</t>
    </r>
  </si>
  <si>
    <t>Malaria - Diagnóstico</t>
  </si>
  <si>
    <t>Módulo prioritario</t>
  </si>
  <si>
    <t>Inserte el año</t>
  </si>
  <si>
    <t>Comentarios/supuestos</t>
  </si>
  <si>
    <t xml:space="preserve">Necesidades del país cubiertas por el monto asignado </t>
  </si>
  <si>
    <t>E. Metas que se van a financiar con el monto asignado</t>
  </si>
  <si>
    <r>
      <t>Estimaci</t>
    </r>
    <r>
      <rPr>
        <sz val="11"/>
        <color theme="1"/>
        <rFont val="Calibri"/>
        <family val="2"/>
      </rPr>
      <t xml:space="preserve">ones de población </t>
    </r>
  </si>
  <si>
    <t>Malaria - Fumigación de interiores con insecticida de acción residual (IRS)</t>
  </si>
  <si>
    <t>Porcentaje de hogares en las áreas seleccionadas que reciben fumigación de interiores con insecticida de acción residual durante el período de informe.</t>
  </si>
  <si>
    <t xml:space="preserve">Meta del país que se va a financiar con el monto asignado </t>
  </si>
  <si>
    <t>Gestión de casos</t>
  </si>
  <si>
    <t>Meta del país</t>
  </si>
  <si>
    <t>B1. Microscopía</t>
  </si>
  <si>
    <t>B2. Pruebas de diagnóstico rápido</t>
  </si>
  <si>
    <t>Necesidad del país ya cubierta por la fuente de financiamiento</t>
  </si>
  <si>
    <t>C1. Necesidad del país que se va a cubrir con recursos nacionales (microscopía + pruebas de diagnóstico rápido)</t>
  </si>
  <si>
    <t xml:space="preserve">C2. Necesidad del país que se va a cubrir con recursos externos (microscopía + pruebas de diagnóstico rápido) </t>
  </si>
  <si>
    <t>C3. Necesidad total del país ya cubierta (microscopía + pruebas de diagnóstico rápido)</t>
  </si>
  <si>
    <t>C4. Necesidad del país que se va a cubrir (recursos nacionales+externos): Microscopía</t>
  </si>
  <si>
    <t xml:space="preserve">C5. Necesidad del país que se va a cubrir (recursos nacionales+externos): pruebas de diagnóstico rápido </t>
  </si>
  <si>
    <t>E1. Microscopía</t>
  </si>
  <si>
    <t>E2. Pruebas de diagnóstico rápido</t>
  </si>
  <si>
    <t>G1. Microscopía</t>
  </si>
  <si>
    <t>G2. Pruebas de diagnóstico rápido</t>
  </si>
  <si>
    <t>Proporción de casos sospechosos de malaria que se someten a una prueba parasitológica (microscopio o pruebas de diagnóstico rápido) en centros privados.</t>
  </si>
  <si>
    <t>A. Número total estimado de casos sospechosos de malaria (en la comunidad)</t>
  </si>
  <si>
    <t>C1. Necesidad del país que se va a cubrir con recursos nacionales</t>
  </si>
  <si>
    <t>C2. Necesidad del país que se va a cubrir con recursos externos</t>
  </si>
  <si>
    <t>C3. Necesidad total del país ya cubierta</t>
  </si>
  <si>
    <t>Malaria - Tratamiento</t>
  </si>
  <si>
    <t xml:space="preserve">A. Número total de casos estimados de malaria (centros públicos) </t>
  </si>
  <si>
    <t xml:space="preserve">A. Número total de casos estimados de malaria (comunidad) </t>
  </si>
  <si>
    <t xml:space="preserve">A. Número total de casos estimados de malaria (centros privados) </t>
  </si>
  <si>
    <t>Población total</t>
  </si>
  <si>
    <t>H1. Necesidad del país que se va a cubrir con recursos nacionales</t>
  </si>
  <si>
    <t>H2. Necesidad del país que se va a cubrir con recursos externos</t>
  </si>
  <si>
    <t>Necesidad del país ya cubierta</t>
  </si>
  <si>
    <t>Gestión de casos - diagnóstico (centros privados)</t>
  </si>
  <si>
    <t>Número estimado de casos sospechosos de malaria (en centros privados): se refiere al número estimado de casos sospechosos de malaria en centros privados. Especifique la fuente de datos o referencia en la casilla de comentarios. Incluya también el porcentaje estimado de casos sospechosos en el país que probablemente vayan a recibir cuidados en centros privados.</t>
  </si>
  <si>
    <t xml:space="preserve">Gestión de casos: tratamiento (centros privados) </t>
  </si>
  <si>
    <t>Intervenciones de prevención específicas: tratamiento preventivo intermitente durante el embarazo (IPTp)</t>
  </si>
  <si>
    <t>Intervenciones de prevención específicas: quimioprevención estacional de la malaria (SMC)</t>
  </si>
  <si>
    <t>Solicitante</t>
  </si>
  <si>
    <t>Componente</t>
  </si>
  <si>
    <t>Tipo de solicitante</t>
  </si>
  <si>
    <t>Si el solicitante quiere presentar una tabla para un módulo o intervención que no aparecen indicados en las instrucciones, podrá utilizar la tabla en blanco incluida en esta hoja de cálculo. Esta tabla no está protegida, por lo que se pueden modificar las fórmulas de las celdas en caso necesario. Además, es posible copiar la tabla en caso de necesitar más de una.</t>
  </si>
  <si>
    <t>Seleccione…</t>
  </si>
  <si>
    <t>Seleccione su zona geográfica…</t>
  </si>
  <si>
    <t>MCP</t>
  </si>
  <si>
    <t>Entidad no vinculada a un MCP</t>
  </si>
  <si>
    <t>Intervenciones de prevención específicas: Quimioprevención estacional de la malaria (SMC)</t>
  </si>
  <si>
    <t>Cible nationale devant être couverte par la somme allouée</t>
  </si>
  <si>
    <r>
      <rPr>
        <sz val="11"/>
        <color rgb="FFFF0000"/>
        <rFont val="Arial"/>
        <family val="2"/>
      </rPr>
      <t xml:space="preserve">Proportion de cas suspect de paludisme soumis à un test parasitologique dans des établissements de santé du secteur public </t>
    </r>
    <r>
      <rPr>
        <sz val="11"/>
        <color theme="1"/>
        <rFont val="Arial"/>
        <family val="2"/>
      </rPr>
      <t>(microscopie et/ou TDR)</t>
    </r>
  </si>
  <si>
    <r>
      <rPr>
        <sz val="11"/>
        <color rgb="FFFF0000"/>
        <rFont val="Arial"/>
        <family val="2"/>
      </rPr>
      <t xml:space="preserve">Proporción de casos sospechosos de malaria sometidos a una prueba parasitológica en establecimientos de salud del sector público </t>
    </r>
    <r>
      <rPr>
        <sz val="11"/>
        <color theme="1"/>
        <rFont val="Arial"/>
        <family val="2"/>
      </rPr>
      <t>(microscopía o pruebas de diagnóstico rápido)</t>
    </r>
  </si>
  <si>
    <t>Proportion de cas suspects de paludisme soumis à un test parasitologique dans la communauté (TDR)</t>
  </si>
  <si>
    <t>Proporción de casos sospechosos de malaria sometidos a una prueba parasitológica en la comunidad (pruebas de diagnóstico rápido)</t>
  </si>
  <si>
    <t>Pourcentage de femmes bénéficiant de services de soins prénatals ayant reçu au moins 3 doses de traitement préventif intermittent</t>
  </si>
  <si>
    <t>Porcentaje de mujeres que acuden a servicios de atención prenatal que recibieron al menos tres dosis de tratamiento preventivo intermitente</t>
  </si>
  <si>
    <t>Pourcentage d'enfants de 3-59 mois ayant reçu le nombre total de doses de CPS (chimio-prophylaxie saisonnière) (3 ou 4) pour la saison de transmission dans les zones cibles</t>
  </si>
  <si>
    <t>Porcentaje de niños de 3-59 meses de edad que recibieron  la quimioprofilaxis la para malaria estacional (SMC) de manera completa (3-4 intervalos o dosis) por temporadas de transmisión en las zonas seleccionadas</t>
  </si>
  <si>
    <r>
      <t xml:space="preserve">A. Estimation </t>
    </r>
    <r>
      <rPr>
        <sz val="11"/>
        <color rgb="FFFF0000"/>
        <rFont val="Arial"/>
        <family val="2"/>
      </rPr>
      <t>totale des populations</t>
    </r>
    <r>
      <rPr>
        <sz val="11"/>
        <color theme="1"/>
        <rFont val="Arial"/>
        <family val="2"/>
      </rPr>
      <t xml:space="preserve"> dans le besoin/à risque</t>
    </r>
  </si>
  <si>
    <r>
      <t xml:space="preserve">Estimation </t>
    </r>
    <r>
      <rPr>
        <sz val="11"/>
        <color rgb="FFFF0000"/>
        <rFont val="Arial"/>
        <family val="2"/>
      </rPr>
      <t>des populations</t>
    </r>
  </si>
  <si>
    <r>
      <t xml:space="preserve">Proportion de ménages dans les zones ciblées qui ont bénéficié d'une pulvérisation intradomiciliaire au cours de la période </t>
    </r>
    <r>
      <rPr>
        <sz val="11"/>
        <color rgb="FFFF0000"/>
        <rFont val="Arial"/>
        <family val="2"/>
      </rPr>
      <t>de rapportage</t>
    </r>
    <r>
      <rPr>
        <sz val="11"/>
        <color theme="1"/>
        <rFont val="Arial"/>
        <family val="2"/>
      </rPr>
      <t xml:space="preserve"> de l'information  </t>
    </r>
  </si>
  <si>
    <r>
      <t>Joindre le tableau d'analyse des déficits programmatiques du partenariat</t>
    </r>
    <r>
      <rPr>
        <sz val="11"/>
        <color rgb="FFFF0000"/>
        <rFont val="Arial"/>
        <family val="2"/>
      </rPr>
      <t xml:space="preserve"> Faire Reculer le Paludisme</t>
    </r>
    <r>
      <rPr>
        <sz val="11"/>
        <color theme="1"/>
        <rFont val="Arial"/>
        <family val="2"/>
      </rPr>
      <t xml:space="preserve"> que vous avez rempli, ou tout autre outil de quantification utilisé par le pays, en annexe à la note conceptuelle soumise au Fonds mondial.</t>
    </r>
  </si>
  <si>
    <t>Diagnóstico de la malaria - Tabla de brechas programáticas</t>
  </si>
  <si>
    <t>Tratamiento de la malaria - Tabla de brechas programáticas</t>
  </si>
  <si>
    <t>Malaria - Tabla de brechas programáticas en blanco (utilizar sólo en caso necesario)</t>
  </si>
  <si>
    <t>Brecha programática</t>
  </si>
  <si>
    <t>IRS- Tabla de brechas programáticas</t>
  </si>
  <si>
    <t xml:space="preserve">B. Metas del país (microscopía + pruebas de diagnóstico rápido)
(según el Plan Estratégico Nacional) </t>
  </si>
  <si>
    <t>Necesidad del país ya cubierta según el método de diagnóstico</t>
  </si>
  <si>
    <t>G. Brecha restante: A - F</t>
  </si>
  <si>
    <t>L.  Brecha restante: G - K</t>
  </si>
  <si>
    <t>G. Brecha restante: B - F</t>
  </si>
  <si>
    <t>Instrucciones para completar la tabla de brechas programáticas para la malaria:</t>
  </si>
  <si>
    <t>Incluya la Herramienta de Análisis de brechas programáticas de Alianza RBM cumplimentada como anexo en la presentación de la nota conceptual.</t>
  </si>
  <si>
    <t>Número estimado de casos sospechosos de malaria (en la comunidad): se refiere al número estimado de casos sospechosos de malaria en la comunidad. Especifique la fuente de datos o referencia en la casilla de comentarios. Incluya también el porcentaje estimado de casos sospechosos en el país que probablemente vaya a recibir cuidados en la comunidad.</t>
  </si>
  <si>
    <t>Necesidad del país ya cubierta:
Las necesidades del país ya cubiertas se dividen entre las necesidades que van a cubrirse con recursos nacionales (fila C1) y aquellas que van a cubrirse con recursos externos (C2). Las inversiones nacionales del sector privado se incluirán entre las fuentes nacionales. En los casos en que parte de una necesidad durante el año esté cubierta por una subvención en curso del Fondo Mundial (es decir, una subvención que finalice antes de comenzar el nuevo período de ejecución), esta podrá incluirse en la categoría de recursos externos. Una vez completadas las filas C1 y C2, la necesidad total del país ya cubierta se calcula de forma automática en la fila C3. Recuerde que la fila C3 está bloqueada y no puede desbloquearse. Por lo tanto, utilice la fila C1 para introducir una cifra total en caso de no disponer de un desglose de los recursos nacionales y externos. En estos casos, indique en la casilla de comentarios que la fila C1 se refiere a la cifra total de recursos nacionales y externos.</t>
  </si>
  <si>
    <t>Indicador de cobertura: 
Porcentaje de hogares en las áreas objetivo que recibió fumigación de interiores con insecticida de acción residual durante el período de informe.</t>
  </si>
  <si>
    <t xml:space="preserve">Lea detenidamente la hoja de instrucciones antes de completar la tabla de brechas programáticas. </t>
  </si>
  <si>
    <t xml:space="preserve">Para completar la portada, seleccione la zona geográfica y el tipo de solicitante de las listas desplegables. </t>
  </si>
  <si>
    <t xml:space="preserve">Lea detenidamente las instrucciones en la pestaña "Instrucciones" antes de completar la tabla de análisis de brechas programáticas. Las instrucciones se han adaptado a cada módulo o intervención concretos. </t>
  </si>
  <si>
    <t>Paludisme</t>
  </si>
  <si>
    <t>"Net gap table" tab</t>
  </si>
  <si>
    <t>Addressing insecticide resistance</t>
  </si>
  <si>
    <t>M. From total nets (line G.- all channels), total nets that should be PBOs based on resistance data</t>
  </si>
  <si>
    <t>N. Total PBOs funded by other sources (government or other partners)</t>
  </si>
  <si>
    <t>O. Remaining gap in PBO nets</t>
  </si>
  <si>
    <t>Q. Remaining gap in PBO nets: O-P</t>
  </si>
  <si>
    <t>C3. Total country need already covered</t>
  </si>
  <si>
    <t>C6. Necesidad total del país ya cubierta (recursos nacionales+externos)</t>
  </si>
  <si>
    <t>C3. Total des besoins du pays déjà couverts</t>
  </si>
  <si>
    <t>Indicateur de couverture : 
Proportion de cas suspects de paludisme soumis à un test parasitologique dans la communauté (TDR)</t>
  </si>
  <si>
    <t>Total estimé des cas suspects de paludisme (communauté) :
 Correspond au nombre estimé de cas suspects de paludisme dans la communauté.
Indiquez la source des données/des références dans la cellule des observations. Précisez également ici le pourcentage des cas suspects estimés dans le pays, qui sont susceptibles de consulter dans des structures communautaires.</t>
  </si>
  <si>
    <t xml:space="preserve">Necesidad del país ya cubierta:
Tipo de recurso: las necesidades del país ya cubiertas se dividen entre las necesidades que van a cubrirse con recursos nacionales (fila C1) y aquellas que van a cubrirse con recursos externos (C2).Las inversiones nacionales del sector privado se incluirán entre las fuentes nacionales. En los casos en que parte de una necesidad durante el año esté cubierta por una subvención en curso del Fondo Mundial (es decir, una subvención que finalice antes de comenzar el nuevo período de ejecución), esta podrá incluirse en la categoría de recursos externos. Una vez completadas las filas C1 y C2, la necesidad total del país ya cubierta se calcula de forma automática en la fila C3. </t>
  </si>
  <si>
    <t xml:space="preserve">Total estimé des cas suspects de paludisme (secteur public) :
Correspond au nombre estimé de cas suspects de paludisme dans les établissements de santé du secteur public. 
Indiquez la source des données/des références dans la cellule des observations. Précisez également ici le pourcentage des cas suspects estimés dans le pays, qui sont susceptibles de consulter dans le secteur public. </t>
  </si>
  <si>
    <t>Selected indicator</t>
  </si>
  <si>
    <t>Indicateur sélectionné</t>
  </si>
  <si>
    <t>Indicador seleccionado</t>
  </si>
  <si>
    <r>
      <t xml:space="preserve">P. Total amount of PBO nets funded through the allocation amount (based on RBM PBO table) </t>
    </r>
    <r>
      <rPr>
        <sz val="10"/>
        <color theme="1"/>
        <rFont val="Arial"/>
        <family val="2"/>
      </rPr>
      <t>**PBOs cannot be proposed within allocation if there are gaps in pyrethroid-only nets (i.e. L must be zero)</t>
    </r>
  </si>
  <si>
    <t>C. Total country target already covered</t>
  </si>
  <si>
    <t>C. Total de la cible nationale déjà couvert</t>
  </si>
  <si>
    <t>C. Meta total del país ya lograda</t>
  </si>
  <si>
    <t>D. Expected annual gap in meeting the need: A - C6</t>
  </si>
  <si>
    <t>F. Coverage from allocation amount and other resources: E + C6</t>
  </si>
  <si>
    <t>F. Cobertura realizada con el monto asignado y otros recursos: E + C6</t>
  </si>
  <si>
    <t>D. Expected annual gap in meeting the need: A - C3</t>
  </si>
  <si>
    <t>D. Déficit annuel attendu par rapport aux besoins : A - C3</t>
  </si>
  <si>
    <t>D. Brecha anual prevista para cubrir la necesidad: 
A - C3</t>
  </si>
  <si>
    <t>F. Coverage from allocation amount and other resources: E + C3</t>
  </si>
  <si>
    <t>F. Cobertura realizada con el monto asignado y otros recursos: E + C3</t>
  </si>
  <si>
    <t>D. Brecha anual prevista para lograr la meta: B - C3</t>
  </si>
  <si>
    <t>D. Expected annual gap in meeting the target: B - C3</t>
  </si>
  <si>
    <r>
      <t>F. Couverture</t>
    </r>
    <r>
      <rPr>
        <sz val="11"/>
        <color rgb="FFFF0000"/>
        <rFont val="Arial"/>
        <family val="2"/>
      </rPr>
      <t xml:space="preserve"> à partir de</t>
    </r>
    <r>
      <rPr>
        <sz val="11"/>
        <color theme="1"/>
        <rFont val="Arial"/>
        <family val="2"/>
      </rPr>
      <t xml:space="preserve"> la somme allouée et d'autres ressources : E + C3 </t>
    </r>
  </si>
  <si>
    <r>
      <rPr>
        <sz val="11"/>
        <rFont val="Calibri"/>
        <family val="2"/>
      </rPr>
      <t>Sélectionner…</t>
    </r>
  </si>
  <si>
    <r>
      <rPr>
        <sz val="11"/>
        <rFont val="Calibri"/>
        <family val="2"/>
      </rPr>
      <t>Interventions de prévention spécifiques - Chimioprévention du paludisme saisonnier (CPS)</t>
    </r>
  </si>
  <si>
    <r>
      <rPr>
        <sz val="11"/>
        <color rgb="FFFF0000"/>
        <rFont val="Arial"/>
        <family val="2"/>
      </rPr>
      <t>In cases where the indicators used by the country are worded differently than what is included in the programmatic gap tables (but measurement is the same), please include the country definition in the comments box</t>
    </r>
    <r>
      <rPr>
        <sz val="11"/>
        <color theme="1"/>
        <rFont val="Arial"/>
        <family val="2"/>
      </rPr>
      <t>. A blank table can be found on the "Blank table" sheet in the case where the number of tables provided in the workbook is not sufficient, or if the applicant wishes to submit a table for a module/intervention</t>
    </r>
    <r>
      <rPr>
        <sz val="11"/>
        <color rgb="FFFF0000"/>
        <rFont val="Arial"/>
        <family val="2"/>
      </rPr>
      <t>/indicator</t>
    </r>
    <r>
      <rPr>
        <sz val="11"/>
        <color theme="1"/>
        <rFont val="Arial"/>
        <family val="2"/>
      </rPr>
      <t xml:space="preserve"> that is not specified in the instructions below.</t>
    </r>
  </si>
  <si>
    <t>Programmatic Gap Tables</t>
  </si>
  <si>
    <r>
      <rPr>
        <sz val="11"/>
        <color rgb="FFFF0000"/>
        <rFont val="Arial"/>
        <family val="2"/>
      </rPr>
      <t>En casos en los que los indicadores utilizados por el país se parafrasean  diferente de como se describen en las tablas de brechas programáticas (pero los métodos de medición son los mismos), por favor incluya la definición utilizada por el país en la casilla de comentarios.</t>
    </r>
    <r>
      <rPr>
        <sz val="11"/>
        <color theme="1"/>
        <rFont val="Arial"/>
        <family val="2"/>
      </rPr>
      <t xml:space="preserve"> Si el solicitante quiere enviar una tabla para un módulo/intervención/</t>
    </r>
    <r>
      <rPr>
        <sz val="11"/>
        <color rgb="FFFF0000"/>
        <rFont val="Arial"/>
        <family val="2"/>
      </rPr>
      <t>indicador</t>
    </r>
    <r>
      <rPr>
        <sz val="11"/>
        <color theme="1"/>
        <rFont val="Arial"/>
        <family val="2"/>
      </rPr>
      <t xml:space="preserve"> que no aparece indicado en las instrucciones, puede utilizar la tabla en blanco incluida en la hoja denominada "Tabla en blanco".</t>
    </r>
  </si>
  <si>
    <t>Abordando la resistencia a los insecticidas:</t>
  </si>
  <si>
    <t>M. Del total de mosquiteros (fila G.- todos los medios), total de mosquiteros que deberían ser mosquiteros PBO, basado en los datos de resistencia existentes.</t>
  </si>
  <si>
    <t>N. Total de mosquiteros PBO financiados por otras fuentes (gobierno y otros socios)</t>
  </si>
  <si>
    <t xml:space="preserve">O. Brecha restante de mosquiteros PBO </t>
  </si>
  <si>
    <t>P. Cantidad total de mosquiteros PBO financiada con el monto asignado (basada en la tabla de mosquiteros PBO de RBM)
**Mosquiteros PBO no se pueden proponer dentro de la solicitud a ser cubierta con el monto asignado si existen brechas para cubrir la población con mosquiteros tratados solo con piretroides (i.e. la fila L debe ser igual a cero)</t>
  </si>
  <si>
    <t>Q. La brecha restante en mosquiteros PBO: O-P</t>
  </si>
  <si>
    <t>Población objetivo</t>
  </si>
  <si>
    <r>
      <rPr>
        <sz val="11"/>
        <color rgb="FFFF0000"/>
        <rFont val="Arial"/>
        <family val="2"/>
      </rPr>
      <t xml:space="preserve">Dans les cas où les indicateurs utilisés par le pays sont formulés différemment de ce qui est inclus dans les tableaux des déficits programmatiques (mais que la mesure est identique), veuillez inclure la définition du pays dans la section commentaires.
</t>
    </r>
    <r>
      <rPr>
        <sz val="11"/>
        <color theme="1"/>
        <rFont val="Arial"/>
        <family val="2"/>
      </rPr>
      <t xml:space="preserve">
La feuille « Blank table » contient un tableau vierge qui pourra être utilisé si le candidat souhaite soumettre un tableau pour un module/une intervention/</t>
    </r>
    <r>
      <rPr>
        <sz val="11"/>
        <color rgb="FFFF0000"/>
        <rFont val="Arial"/>
        <family val="2"/>
      </rPr>
      <t>un indicateur</t>
    </r>
    <r>
      <rPr>
        <sz val="11"/>
        <color theme="1"/>
        <rFont val="Arial"/>
        <family val="2"/>
      </rPr>
      <t xml:space="preserve"> qui n'apparaît pas dans les instructions ci-dessous.</t>
    </r>
  </si>
  <si>
    <r>
      <t>Lutte antivectorielle -</t>
    </r>
    <r>
      <rPr>
        <sz val="11"/>
        <color rgb="FFFF0000"/>
        <rFont val="Arial"/>
        <family val="2"/>
      </rPr>
      <t xml:space="preserve"> Moustiquaires</t>
    </r>
  </si>
  <si>
    <t>Aborder la résistance aux insecticides</t>
  </si>
  <si>
    <t>N. Total de PBO financées par d'autres sources (gouvernement ou autres partenaires)</t>
  </si>
  <si>
    <t>O. Déficit restant en moustiquaires PBO</t>
  </si>
  <si>
    <t>P. Montant total de moustiquaires PBO financées par le montant de l'allocation (basé sur le tableau PBO de RBM) ** les PBO ne peuvent être proposées sur financement par l'allocation si il y a des déficits en moustiquaires contenant uniquement des pyréthroïdes (L doit être égal à zéro).</t>
  </si>
  <si>
    <t>Pestaña "CM-diagnosis gap tables"</t>
  </si>
  <si>
    <t>Pestaña "IRS gap table"</t>
  </si>
  <si>
    <t>Pestaña "Specific prev interventions"</t>
  </si>
  <si>
    <t>Total estimated suspected malaria cases (private sector):
Refers to estimated number of suspected malaria cases at private sector sites.
Specify the data source/reference in the comments box. Also include here what percentage of the estimated suspected cases in the country is likely to seek care in the private sector.</t>
  </si>
  <si>
    <t>Afganistán</t>
  </si>
  <si>
    <t>Albanie</t>
  </si>
  <si>
    <t>Algérie</t>
  </si>
  <si>
    <t>Argelia</t>
  </si>
  <si>
    <t>Andorre</t>
  </si>
  <si>
    <t>Antigua-et-Barbuda</t>
  </si>
  <si>
    <t>Antigua y Barbuda</t>
  </si>
  <si>
    <t>Argentine</t>
  </si>
  <si>
    <t>Arménie</t>
  </si>
  <si>
    <t>Australie</t>
  </si>
  <si>
    <t>Autriche</t>
  </si>
  <si>
    <t>Azerbaïdjan</t>
  </si>
  <si>
    <t>Azerbaiyán</t>
  </si>
  <si>
    <t>Bahamas (las)</t>
  </si>
  <si>
    <t>Bahreïn</t>
  </si>
  <si>
    <t>Bahrein</t>
  </si>
  <si>
    <t>Barbade</t>
  </si>
  <si>
    <t>Biélorussie</t>
  </si>
  <si>
    <t>Belarús</t>
  </si>
  <si>
    <t>Belgique</t>
  </si>
  <si>
    <t>Bélgica</t>
  </si>
  <si>
    <t>Belice</t>
  </si>
  <si>
    <t>Bénin</t>
  </si>
  <si>
    <t>Bhoutan</t>
  </si>
  <si>
    <t>Bhután</t>
  </si>
  <si>
    <t>Bolivie (Etat Plurinational)</t>
  </si>
  <si>
    <t>Bolivia (Estado Plurinacional)</t>
  </si>
  <si>
    <t>Bosnie-Herzégovine</t>
  </si>
  <si>
    <t>Bosnia y Herzegovina</t>
  </si>
  <si>
    <t>Brésil</t>
  </si>
  <si>
    <t>Brasil</t>
  </si>
  <si>
    <t>Brunéi Darussalam</t>
  </si>
  <si>
    <t>Bulgarie</t>
  </si>
  <si>
    <t>Cabo Verde</t>
  </si>
  <si>
    <t>Cambodge</t>
  </si>
  <si>
    <t>Camboya</t>
  </si>
  <si>
    <t>Cameroun</t>
  </si>
  <si>
    <t>Camerún</t>
  </si>
  <si>
    <t>Canadá</t>
  </si>
  <si>
    <t>République centrafricaine</t>
  </si>
  <si>
    <t>República Centroafricana</t>
  </si>
  <si>
    <t>Tchad</t>
  </si>
  <si>
    <t>Chili</t>
  </si>
  <si>
    <t>Chine</t>
  </si>
  <si>
    <t>Colombie</t>
  </si>
  <si>
    <t>Comores</t>
  </si>
  <si>
    <t>Comoras</t>
  </si>
  <si>
    <t>Congo (République démocratique)</t>
  </si>
  <si>
    <t>Congo (República Democrática)</t>
  </si>
  <si>
    <t>Îles Cook</t>
  </si>
  <si>
    <t>Islas Cook</t>
  </si>
  <si>
    <t>Croatie</t>
  </si>
  <si>
    <t>Croacia</t>
  </si>
  <si>
    <t>Curaçao</t>
  </si>
  <si>
    <t>Chypre</t>
  </si>
  <si>
    <t>Chipre</t>
  </si>
  <si>
    <t>République tchèque</t>
  </si>
  <si>
    <t>República Checa</t>
  </si>
  <si>
    <t>Danemark</t>
  </si>
  <si>
    <t>Dinamarca</t>
  </si>
  <si>
    <t>Dominique</t>
  </si>
  <si>
    <t>République dominicaine</t>
  </si>
  <si>
    <t>República Dominicana</t>
  </si>
  <si>
    <t>Équateur</t>
  </si>
  <si>
    <t>Égypte</t>
  </si>
  <si>
    <t>Egipto</t>
  </si>
  <si>
    <t>Salvador</t>
  </si>
  <si>
    <t>Guinée équatoriale</t>
  </si>
  <si>
    <t>Guinea Ecuatorial</t>
  </si>
  <si>
    <t>Érythrée</t>
  </si>
  <si>
    <t>Estonie</t>
  </si>
  <si>
    <t>Eswatini</t>
  </si>
  <si>
    <t>Éthiopie</t>
  </si>
  <si>
    <t>Etiopía</t>
  </si>
  <si>
    <t>Îles Féroé</t>
  </si>
  <si>
    <t>Islas Feroe</t>
  </si>
  <si>
    <t>Fidji</t>
  </si>
  <si>
    <t>Finlande</t>
  </si>
  <si>
    <t>Finlandia</t>
  </si>
  <si>
    <t>Francia</t>
  </si>
  <si>
    <t>Gabón</t>
  </si>
  <si>
    <t>Gambie</t>
  </si>
  <si>
    <t>Géorgie</t>
  </si>
  <si>
    <t>Allemagne</t>
  </si>
  <si>
    <t>Alemania</t>
  </si>
  <si>
    <t>Grèce</t>
  </si>
  <si>
    <t>Grecia</t>
  </si>
  <si>
    <t>Groenland</t>
  </si>
  <si>
    <t>Groenlandia</t>
  </si>
  <si>
    <t>Grenade</t>
  </si>
  <si>
    <t>Granada</t>
  </si>
  <si>
    <t>Guinée</t>
  </si>
  <si>
    <t>Guinée-Bissau</t>
  </si>
  <si>
    <t>Guinea Bissau</t>
  </si>
  <si>
    <t>Haïti</t>
  </si>
  <si>
    <t>Haití</t>
  </si>
  <si>
    <t>Saint-Siège (Vatican)</t>
  </si>
  <si>
    <t>Santa Sede</t>
  </si>
  <si>
    <t>Hongrie</t>
  </si>
  <si>
    <t>Hungría</t>
  </si>
  <si>
    <t>Islande</t>
  </si>
  <si>
    <t>Islandia</t>
  </si>
  <si>
    <t>Inde</t>
  </si>
  <si>
    <t>Indonésie</t>
  </si>
  <si>
    <t>Iran</t>
  </si>
  <si>
    <t>Irán (República Islámica)</t>
  </si>
  <si>
    <t>Irak</t>
  </si>
  <si>
    <t>Irlande</t>
  </si>
  <si>
    <t>Irlanda</t>
  </si>
  <si>
    <t>Israël</t>
  </si>
  <si>
    <t>Italie</t>
  </si>
  <si>
    <t>Italia</t>
  </si>
  <si>
    <t>Jamaïque</t>
  </si>
  <si>
    <t>Japon</t>
  </si>
  <si>
    <t>Japón</t>
  </si>
  <si>
    <t>Jordanie</t>
  </si>
  <si>
    <t>Jordania</t>
  </si>
  <si>
    <t>Kazajstán</t>
  </si>
  <si>
    <t>Corée du Nord</t>
  </si>
  <si>
    <t>Corea (República Popular Democrática)</t>
  </si>
  <si>
    <t>Corée du Sud</t>
  </si>
  <si>
    <t>Corea (lRepública)</t>
  </si>
  <si>
    <t>Koweït</t>
  </si>
  <si>
    <t>Kirghizistan</t>
  </si>
  <si>
    <t>Kirguistán</t>
  </si>
  <si>
    <t>Laos</t>
  </si>
  <si>
    <t>Lao, (República Democrática Popular)</t>
  </si>
  <si>
    <t>Lettonie</t>
  </si>
  <si>
    <t>Letonia</t>
  </si>
  <si>
    <t>Liban</t>
  </si>
  <si>
    <t>Líbano</t>
  </si>
  <si>
    <t>Libye</t>
  </si>
  <si>
    <t>Libia</t>
  </si>
  <si>
    <t>Lituanie</t>
  </si>
  <si>
    <t>Lituania</t>
  </si>
  <si>
    <t>Luxemburgo</t>
  </si>
  <si>
    <t>Malaisie</t>
  </si>
  <si>
    <t>Malasia</t>
  </si>
  <si>
    <t>Maldivas</t>
  </si>
  <si>
    <t>Malí</t>
  </si>
  <si>
    <t>Malte</t>
  </si>
  <si>
    <t>Îles Marshall</t>
  </si>
  <si>
    <t>Islas Marshall</t>
  </si>
  <si>
    <t>Mauritanie</t>
  </si>
  <si>
    <t>Maurice</t>
  </si>
  <si>
    <t>Mauricio</t>
  </si>
  <si>
    <t>Mexique</t>
  </si>
  <si>
    <t>México</t>
  </si>
  <si>
    <t>Micronésie</t>
  </si>
  <si>
    <t>Micronesia (Estados Federados)</t>
  </si>
  <si>
    <t>Moldavie</t>
  </si>
  <si>
    <t>Moldova (lRepública)</t>
  </si>
  <si>
    <t>Mónaco</t>
  </si>
  <si>
    <t>Mongolie</t>
  </si>
  <si>
    <t>Monténégro</t>
  </si>
  <si>
    <t>Maroc</t>
  </si>
  <si>
    <t>Marruecos</t>
  </si>
  <si>
    <t>Birmanie</t>
  </si>
  <si>
    <t>Namibie</t>
  </si>
  <si>
    <t>Népal</t>
  </si>
  <si>
    <t>Pays-Bas</t>
  </si>
  <si>
    <t>Países Bajos</t>
  </si>
  <si>
    <t>Nouvelle-Zélande</t>
  </si>
  <si>
    <t>Nueva Zelandia</t>
  </si>
  <si>
    <t>Níger</t>
  </si>
  <si>
    <t>North Macedonia</t>
  </si>
  <si>
    <t>Macédoine du Nord</t>
  </si>
  <si>
    <t>Macedonia del Norte</t>
  </si>
  <si>
    <t>Norvège</t>
  </si>
  <si>
    <t>Noruega</t>
  </si>
  <si>
    <t>Omán</t>
  </si>
  <si>
    <t>Pakistán</t>
  </si>
  <si>
    <t>Palaos</t>
  </si>
  <si>
    <t>Palestina (Estado)</t>
  </si>
  <si>
    <t>Panamá</t>
  </si>
  <si>
    <t>Papouasie-Nouvelle-Guinée</t>
  </si>
  <si>
    <t>Papua Nueva Guinea</t>
  </si>
  <si>
    <t>Pérou</t>
  </si>
  <si>
    <t>Perú</t>
  </si>
  <si>
    <t>Filipinas</t>
  </si>
  <si>
    <t>Pologne</t>
  </si>
  <si>
    <t>Polonia</t>
  </si>
  <si>
    <t>Roumanie</t>
  </si>
  <si>
    <t>Rumania</t>
  </si>
  <si>
    <t>Russie</t>
  </si>
  <si>
    <t>Rusia (Federación)</t>
  </si>
  <si>
    <t>Saint-Christophe-et-Niévès</t>
  </si>
  <si>
    <t>Saint Kitts y Nevis</t>
  </si>
  <si>
    <t>Sainte-Lucie</t>
  </si>
  <si>
    <t>Santa Lucía</t>
  </si>
  <si>
    <t>Saint-Vincent-et-les Grenadines</t>
  </si>
  <si>
    <t>San Vicente y las Granadinas</t>
  </si>
  <si>
    <t>Saint-Marin</t>
  </si>
  <si>
    <t>Sao Tomé-et-Principe</t>
  </si>
  <si>
    <t>Santo Tomé y Príncipe</t>
  </si>
  <si>
    <t>Arabie saoudite</t>
  </si>
  <si>
    <t>Arabia Saudita</t>
  </si>
  <si>
    <t>Sénégal</t>
  </si>
  <si>
    <t>Serbie</t>
  </si>
  <si>
    <t>Sierra leona</t>
  </si>
  <si>
    <t>Singapour</t>
  </si>
  <si>
    <t>Singapur</t>
  </si>
  <si>
    <t>Sint Maarten</t>
  </si>
  <si>
    <t>Sint Maarten (parte neerlandesa)</t>
  </si>
  <si>
    <t>Slovaquie</t>
  </si>
  <si>
    <t>Eslovaquia</t>
  </si>
  <si>
    <t>Slovénie</t>
  </si>
  <si>
    <t>Eslovenia</t>
  </si>
  <si>
    <t>Salomon</t>
  </si>
  <si>
    <t>Islas Salomón</t>
  </si>
  <si>
    <t>Somalie</t>
  </si>
  <si>
    <t>Afrique du Sud</t>
  </si>
  <si>
    <t>Sudáfrica</t>
  </si>
  <si>
    <t>Soudan du Sud</t>
  </si>
  <si>
    <t>Sudán del Sur</t>
  </si>
  <si>
    <t>Espagne</t>
  </si>
  <si>
    <t>España</t>
  </si>
  <si>
    <t>Soudan</t>
  </si>
  <si>
    <t>Sudán</t>
  </si>
  <si>
    <t>Suède</t>
  </si>
  <si>
    <t>Suecia</t>
  </si>
  <si>
    <t>Suisse</t>
  </si>
  <si>
    <t>Suiza</t>
  </si>
  <si>
    <t>Syrie</t>
  </si>
  <si>
    <t>Siria (República Árabe)</t>
  </si>
  <si>
    <t>Taïwan</t>
  </si>
  <si>
    <t>Taiwán</t>
  </si>
  <si>
    <t>Tadjikistan</t>
  </si>
  <si>
    <t>Tayikistán</t>
  </si>
  <si>
    <t>Tanzanie (République Unie)</t>
  </si>
  <si>
    <t>Tanzania (República Unida)</t>
  </si>
  <si>
    <t>Thaïlande</t>
  </si>
  <si>
    <t>Tailandia</t>
  </si>
  <si>
    <t>Timor oriental</t>
  </si>
  <si>
    <t>Trinité-et-Tobago</t>
  </si>
  <si>
    <t>Trinidad y Tabago</t>
  </si>
  <si>
    <t>Tunisie</t>
  </si>
  <si>
    <t>Túnez</t>
  </si>
  <si>
    <t>Turquie</t>
  </si>
  <si>
    <t>Turquía</t>
  </si>
  <si>
    <t>Turkménistan</t>
  </si>
  <si>
    <t>Turkmenistán</t>
  </si>
  <si>
    <t>Ouganda</t>
  </si>
  <si>
    <t>Ucrania</t>
  </si>
  <si>
    <t>Émirats arabes unis</t>
  </si>
  <si>
    <t>Emiratos Árabes Unidos</t>
  </si>
  <si>
    <t>Royaume-Uni</t>
  </si>
  <si>
    <t>Reino Unido de Gran Bretaña e Irlanda del Norte</t>
  </si>
  <si>
    <t>États-Unis</t>
  </si>
  <si>
    <t>Estados Unidos de América</t>
  </si>
  <si>
    <t>Ouzbékistan</t>
  </si>
  <si>
    <t>Uzbekistán</t>
  </si>
  <si>
    <t>Viêt Nam</t>
  </si>
  <si>
    <t>Sahara occidental</t>
  </si>
  <si>
    <t>Sahara Occidental</t>
  </si>
  <si>
    <t>Yémen</t>
  </si>
  <si>
    <t>Zambie</t>
  </si>
  <si>
    <t>A. Total estimated suspected malaria cases (private sector)</t>
  </si>
  <si>
    <t>A. Total estimé des cas suspects de paludisme (secteur privé)</t>
  </si>
  <si>
    <t>A. Número total estimado de casos sospechosos de malaria (sector privado)</t>
  </si>
  <si>
    <t>A. Número total estimado de casos sospechosos de malaria (sector público)</t>
  </si>
  <si>
    <t>A. Total estimé des cas suspects de paludisme (secteur public)</t>
  </si>
  <si>
    <t>A. Total estimated suspected malaria cases (public sector)</t>
  </si>
  <si>
    <t>Year 4</t>
  </si>
  <si>
    <t>Année 4</t>
  </si>
  <si>
    <t>Año 4</t>
  </si>
  <si>
    <t>Any additional comments:</t>
  </si>
  <si>
    <t xml:space="preserve">Any additional comments:  </t>
  </si>
  <si>
    <t xml:space="preserve">A1. Total estimated  malaria cases (in public health facilities, community and private sector sites) </t>
  </si>
  <si>
    <t>H3. Total country need already covered</t>
  </si>
  <si>
    <t>J. Targets to be financed by allocation amount</t>
  </si>
  <si>
    <t>K. Coverage from allocation amount and other resources: J + H3</t>
  </si>
  <si>
    <t>Please add ACT 1 name</t>
  </si>
  <si>
    <t>Please add ACT 2 name</t>
  </si>
  <si>
    <t>Please add ACT 3 name</t>
  </si>
  <si>
    <t>Need and gaps for non-pyrethroid-only ITNs</t>
  </si>
  <si>
    <r>
      <t xml:space="preserve">Please note whether a) the gap is for the whole cost of the ITN, </t>
    </r>
    <r>
      <rPr>
        <b/>
        <sz val="11"/>
        <color theme="1"/>
        <rFont val="Arial"/>
        <family val="2"/>
      </rPr>
      <t xml:space="preserve">OR </t>
    </r>
    <r>
      <rPr>
        <sz val="11"/>
        <color theme="1"/>
        <rFont val="Arial"/>
        <family val="2"/>
      </rPr>
      <t xml:space="preserve">b) the gap </t>
    </r>
    <r>
      <rPr>
        <i/>
        <sz val="11"/>
        <color theme="1"/>
        <rFont val="Arial"/>
        <family val="2"/>
      </rPr>
      <t>is to cover the price increment from a pyrethroid-only ITN</t>
    </r>
  </si>
  <si>
    <t>Malaria - ITNs</t>
  </si>
  <si>
    <t xml:space="preserve">ITNs Programmatic Gap Table </t>
  </si>
  <si>
    <t>A. Estimated population in areas targeted for ITNs</t>
  </si>
  <si>
    <t>B. ITNs required for mass campaign</t>
  </si>
  <si>
    <t>C. ITNs required for distribution through schools</t>
  </si>
  <si>
    <t>E. ITNs required for distribution through EPI</t>
  </si>
  <si>
    <t>F. ITNs required for distribution through other channels (e.g. community)</t>
  </si>
  <si>
    <t>G. Total ITNs required</t>
  </si>
  <si>
    <t>A2. Total estimated severe malaria cases (prereferral and hospitalized)</t>
  </si>
  <si>
    <t>B. Country targets (from National Strategic Plan): severe malaria (pre-referral and hospitalized)</t>
  </si>
  <si>
    <t>B1. Pre-referral (rectal artesunate)</t>
  </si>
  <si>
    <t>Pre-referral severe malaria cases</t>
  </si>
  <si>
    <t>A. Total estimated malaria cases (all sectors)</t>
  </si>
  <si>
    <t>B1. Country targets (from National Strategic Plan) of ACT 1</t>
  </si>
  <si>
    <t>B3. Country targets (from National Strategic Plan) of ACT 3</t>
  </si>
  <si>
    <t>B2. Country targets (from National Strategic Plan) of ACT 2</t>
  </si>
  <si>
    <t>Severe Malaria Programmatic Gap Table</t>
  </si>
  <si>
    <t>B2. Admitted (injectable antimalarial)</t>
  </si>
  <si>
    <t>Admitted severe malaria cases</t>
  </si>
  <si>
    <t>I. Expected annual gap in meeting the need: B1- H3</t>
  </si>
  <si>
    <t>G. Remaining gap: B2 - F</t>
  </si>
  <si>
    <t>Necesidad del país ya cubierta:
Las necesidades del país ya cubiertas se desglosan primero por el tipo de recurso de financiamiento, seguido del método de diagnóstico.
Tipo de recurso: las necesidades del país ya cubiertas se dividen entre las necesidades que van a cubrirse con recursos nacionales (fila C1) y aquellas que van a cubrirse con recursos externos (C2). Las inversiones nacionales del sector privado se incluirán entre las fuentes nacionales. En los casos en que parte de una necesidad durante el año esté cubierta por una subvención en curso del Fondo Mundial (es decir, una subvención que finalice antes de comenzar el nuevo período de ejecución), esta podrá incluirse en la categoría de recursos externos. Una vez completadas las filas C1 y C2, la necesidad total del país ya cubierta se calcula de forma automática en la fila C3. 
Método de diagnóstico: las necesidades del país ya cubiertas se desglosan por microscopía (C4) y pruebas de diagnóstico rápido (C5). Una vez completadas las filas C4 y C5, la necesidad total del país ya cubierta se calcula de forma automática en la fila C6. 
Si no se dispone de datos para las filas C1 y C2, complete sólo las filas C4 y C5.</t>
  </si>
  <si>
    <t>Comments/Assumptions:
1) Specify the estimated proportion of cases that are diagnosed at public sector facilities among the total suspected malaria cases.
2) Specify proportion of the cases expected to be diagnosed using microscopy and those that are expected to be diagnosed using RDT.
3) Specify who are the other sources of funding.</t>
  </si>
  <si>
    <t>Coverage indicator: 
Proportion of suspected malaria cases that receive a parasitological test in the community (RDTs).</t>
  </si>
  <si>
    <t>Indicateur de couverture : 
Proportion de cas suspects de paludisme soumis à un test parasitologique dans la communauté (TDR).</t>
  </si>
  <si>
    <t>Total estimated suspected malaria cases (community):
Refers to estimated number of suspected malaria cases in the community.
Specify the data source/reference in the comments box. Also include here what percentage of the estimated suspected cases in the country is likely to seek care in the community.</t>
  </si>
  <si>
    <t>Comments/Assumptions:
1) Specify the estimated proportion of cases that are diagnosed in the community among the total suspected malaria cases.
2) Specify who are the other sources of funding.</t>
  </si>
  <si>
    <t>Necesidad del país ya cubierta:
Las necesidades del país ya cubiertas se desglosan primero por el tipo de recurso de financiamiento, seguido del método de diagnóstico.
Tipo de recurso: las necesidades del país ya cubiertas se dividen entre las necesidades que van a cubrirse con recursos nacionales (fila C1) y aquellas que van a cubrirse con recursos externos (C2).Las inversiones nacionales del sector privado se incluirán entre las fuentes nacionales. En los casos en que parte de una necesidad durante el año esté cubierta por una subvención en curso del Fondo Mundial (es decir, una subvención que finalice antes de comenzar el nuevo período de ejecución), esta podrá incluirse en la categoría de recursos externos. Una vez completadas las filas C1 y C2, la necesidad total del país ya cubierta se calcula de forma automática en la fila C3. 
Método de diagnóstico: las necesidades del país ya cubiertas se desglosan por microscopía (C4) y pruebas de diagnóstico rápido (C5). Una vez completadas las filas C4 y C5, la necesidad total del país ya cubierta se calcula de forma automática en la fila C6. 
Si no se dispone de datos para las filas C1 y C2, complete solo las filas C4 y C5.</t>
  </si>
  <si>
    <t>Comments/Assumptions:
1) Specify the estimated proportion of cases that are diagnosed in the private sector among the total suspected malaria cases.
2) Specify proportion of the cases expected to be diagnosed using microscopy and those that are expected to be diagnosed using RDT.
3) Specify who are the other sources of funding.</t>
  </si>
  <si>
    <t>Total estimated malaria cases (public sector):
Refers to estimated number of malaria cases (presumed and confirmed) to be treated at public sector facilities.
Specify the data source/reference in the comments box. Also include here what percentage of the estimated cases in the country is likely to seek care in the public sector.</t>
  </si>
  <si>
    <t xml:space="preserve">This table has been added for NFM4, in order to allow programs to portray their needs in detail for the different ACTs, whether they be use for first and second lines or for alternative first lines.  </t>
  </si>
  <si>
    <t>Coverage Indicator:
Proportion of confirmed malaria cases that received first-line antimalarial treatment.</t>
  </si>
  <si>
    <t xml:space="preserve">Total estimated malaria cases:
Refers to the NSP and reflect cases attending all sectors (the sum of public health facilities, community and private sector).  Any disparities between this number and the sum of the total estimated cases per sector should be explained in the comments section. </t>
  </si>
  <si>
    <t>Programmatic gap:
The programmatic gap is calculated based on the total estimated number of suspected malaria cases at private sector health facilities (row A).</t>
  </si>
  <si>
    <t>Programmatic gap:
The programmatic gap is calculated based on the total estimated number of suspected malaria cases at community level (row A).</t>
  </si>
  <si>
    <t>Programmatic gap:
The programmatic gap is calculated based on the total estimated malaria cases (presumed and confirmed) to be treated in public sector facilities (row A).</t>
  </si>
  <si>
    <t>Comments/Assumptions:
1) Specify the estimated proportion of cases that are treated at public sector facilities among the total malaria cases treated.
2) Specify who are the other sources of funding.</t>
  </si>
  <si>
    <t>Coverage indicator: 
Proportion of confirmed malaria cases that received first-line antimalarial treatment in the community (CM-2b).</t>
  </si>
  <si>
    <t>Total estimated malaria cases (community):
Refers to estimated number of malaria cases (presumed and confirmed) to be treated in the community.
Specify the data source/reference in the comments box. Also include here what percentage of the estimated cases in the country is likely to seek care in the community.</t>
  </si>
  <si>
    <t>Comments/Assumptions:
1) Specify the estimated proportion of cases that are treated in the community among the total estimated malaria cases treated.
2) Specify who are the other sources of funding.</t>
  </si>
  <si>
    <t>Total estimated malaria cases (private sector):
Refers to estimated number of malaria cases (presumed and confirmed) to be treated at private sector sites.
Specify the data source/reference in the comments box. Also include here what percentage of the estimated cases in the country is likely to seek care in the private sector.</t>
  </si>
  <si>
    <t>Total estimé des cas de paludisme (secteur privé) :
Correspond au nombre estimé de cas de paludisme (présumés et confirmés) à traiter dans des établissements privés.
Indiquez la source des données/des références dans la cellule des observations Précisez également ici le pourcentage des cas estimés dans le pays, qui sont susceptibles de consulter dans le secteur privé.</t>
  </si>
  <si>
    <t>Número total estimado de casos de malaria (centros privados): 
Se refiere al número estimado de casos de malaria (supuestos y confirmados) que se va a tratar en centros privados. 
Especifique la fuente de datos o referencia en la casilla de comentarios. Incluya también el porcentaje estimado de casos en el país que probablemente vayan a recibir cuidados en centros privados.</t>
  </si>
  <si>
    <t>Necesidad del país ya cubierta:
Las necesidades del país ya cubiertas se dividen entre las necesidades que van a cubrirse con recursos nacionales (fila C1) y aquellas que van a cubrirse con recursos externos (fila C2). Las inversiones nacionales del sector privado se incluirán entre las fuentes nacionales. En los casos en que parte de una necesidad durante el año esté cubierta por una subvención en curso del Fondo Mundial (es decir, una subvención que finalice antes de comenzar el nuevo período de ejecución), esta podrá incluirse en la categoría de recursos externos. 
Una vez completadas las filas C1 y C2, la necesidad total del país ya cubierta se calcula de forma automática en la fila C3. Recuerde que la fila C3 está bloqueada y no puede desbloquearse. Por lo tanto, utilice la fila C1 para introducir una cifra total en caso de no disponer de un desglose de los recursos nacionales y externos. En estos casos, indique en la casilla de comentarios que la fila C1 se refiere a la cifra total de recursos nacionales y externos.</t>
  </si>
  <si>
    <t>Programmatic gap:
The programmatic gap is calculated based on the total estimated malaria cases (presumed and confirmed) to be treated in private sector facilities (row A).</t>
  </si>
  <si>
    <t>Comments/Assumptions:
1) Specify the estimated proportion of cases that are treated in the private sector among the total estimated malaria cases treated.
2) Specify who are the other sources of funding.</t>
  </si>
  <si>
    <t>Severe Malaria Treatment table</t>
  </si>
  <si>
    <t xml:space="preserve">This table addresses the specific needs for Severe Malaria.  Note that the ACT needs for uncomplicated and severe malaria will be captured in sections A, B, C and D to avoid duplication.  
Admitted refers to all cases of malaria admitted to a health facility (primary or secondary healthcare) to receive treatment for severe malaria with injectable antimalarials. </t>
  </si>
  <si>
    <t>Comments/Assumptions:
1) Specify the estimated proportion of severe malaria cases among the total estimated malaria cases treated.
2) Specify who are the other sources of funding.</t>
  </si>
  <si>
    <t>Total population in the country:
If using census data - include in the comments box when the last census was, and the estimated population growth applied. If using adjusted population figures (ex. from a previous household registration exercise) specify the data source/reference in the comments box and include other assumptions made, as relevant. If covering particular populations, such as refugees or migrants, please also include the relevant information in the comments box.</t>
  </si>
  <si>
    <t>Coverage indicator: 
Proportion of households in targeted areas that received Indoor Residual Spraying during the reporting period.</t>
  </si>
  <si>
    <t>Target population:
Refers to estimated number of population living in malaria endemic areas that are targeted for spraying as per national IRS plan.</t>
  </si>
  <si>
    <t>Population cible :
Correspond au nombre estimé de personnes vivant dans les zones de paludisme endémique concernées par la pulvérisation, conformément au plan national de pulvérisation intradomiciliaire d'insecticide à effet rémanent.</t>
  </si>
  <si>
    <t>Programmatic gap:
The programmatic gap is calculated based on the country target (row B i.e. the number of households targeted for IRS).</t>
  </si>
  <si>
    <t>Estimated population in need/at risk:
Refers to estimated number of pregnant women during the year.</t>
  </si>
  <si>
    <t>Comments/Assumptions:
1) Specify the target areas.
2) Specify if IRS is routine or reactive to identified foci of disease. If routine, specify the frequency of spraying.
3) Specify who are the other sources of funding.</t>
  </si>
  <si>
    <t>Programmatic gap:
The programmatic gap is calculated based on total need (row A).</t>
  </si>
  <si>
    <t>CM-1a(M): Proportion of suspected malaria cases that receive a parasitological test at public sector health facilities (microscopy and/or RDTs)</t>
  </si>
  <si>
    <t>Coverage indicator:
Proportion of severe malaria cases that receive nationally recommended anti-malarial treatment (all sectors).</t>
  </si>
  <si>
    <r>
      <t xml:space="preserve">CM-2c: Proportion of </t>
    </r>
    <r>
      <rPr>
        <sz val="11"/>
        <color rgb="FFFF0000"/>
        <rFont val="Arial"/>
        <family val="2"/>
      </rPr>
      <t>confirmed</t>
    </r>
    <r>
      <rPr>
        <sz val="11"/>
        <color theme="1"/>
        <rFont val="Arial"/>
        <family val="2"/>
      </rPr>
      <t xml:space="preserve"> malaria cases that received first-line antimalarial treatment at private sector sites </t>
    </r>
  </si>
  <si>
    <t>CM-2a(M):Proportion of confirmed malaria cases that received first-line antimalarial treatment at public sector health facilities</t>
  </si>
  <si>
    <t>CM-2b(M):Proportion of confirmed malaria cases that received first-line antimalarial treatment in the community</t>
  </si>
  <si>
    <t>CM-2c(M):Proportion of confirmed malaria cases that received first-line antimalarial treatment at private sector sites</t>
  </si>
  <si>
    <t>VC-1(M):Number of insecticide-treated nets distributed to populations at risk of malaria transmission through mass campaigns</t>
  </si>
  <si>
    <t>J. ITNs to be financed by allocation amount</t>
  </si>
  <si>
    <t>K. ITNs to be financed from  allocation amount and other resources: J + H</t>
  </si>
  <si>
    <t>M1. Of total ITN need (G) number that should be pyrethroid-PBO ITNs</t>
  </si>
  <si>
    <t>M2. Total number of pyrethroid-PBO ITNs funded by other sources (domestic or external)</t>
  </si>
  <si>
    <t>M3. Total number of pyrethroid-PBO ITNs requested in the allocation</t>
  </si>
  <si>
    <t>M4. Remaining gap for pyrethroid-PBO ITNs</t>
  </si>
  <si>
    <t>N2. Total number of dual active ingredient ITNs funded by other sources (domestic or external)</t>
  </si>
  <si>
    <t>N3. Total number of dual active ingredient ITNs requested in the allocation</t>
  </si>
  <si>
    <t>N4. Remaining gap for dual active ingredient ITNs</t>
  </si>
  <si>
    <t>SPI-1: Proportion of pregnant women who received three or more doses of intermittent preventive treatment for malaria at antenatal clinics and through the community or other delivery methods</t>
  </si>
  <si>
    <r>
      <t xml:space="preserve">CM-2a: Proportion of </t>
    </r>
    <r>
      <rPr>
        <sz val="11"/>
        <color rgb="FFFF0000"/>
        <rFont val="Arial"/>
        <family val="2"/>
      </rPr>
      <t>confirmed</t>
    </r>
    <r>
      <rPr>
        <sz val="11"/>
        <color theme="1"/>
        <rFont val="Arial"/>
        <family val="2"/>
      </rPr>
      <t xml:space="preserve"> malaria cases that receive first-line antimalarial treatment at public sector health facilities</t>
    </r>
  </si>
  <si>
    <r>
      <t xml:space="preserve">CM-2b: Proportion of </t>
    </r>
    <r>
      <rPr>
        <sz val="11"/>
        <color rgb="FFFF0000"/>
        <rFont val="Arial"/>
        <family val="2"/>
      </rPr>
      <t>confirmed</t>
    </r>
    <r>
      <rPr>
        <sz val="11"/>
        <color theme="1"/>
        <rFont val="Arial"/>
        <family val="2"/>
      </rPr>
      <t xml:space="preserve"> malaria cases that received first-line antimalarial treatment in the community</t>
    </r>
  </si>
  <si>
    <t>Proportion of severe malaria cases that receive nationally recommended antimalarial treatment (all sectors)</t>
  </si>
  <si>
    <t>Specific prevention interventions - Intermittent preventive treatment in pregnancy (IPTp)</t>
  </si>
  <si>
    <t>Overall country targets</t>
  </si>
  <si>
    <t>A. Total estimated suspected malaria cases (all sectors)</t>
  </si>
  <si>
    <t>A. Total estimated population in need/at risk within the target age group</t>
  </si>
  <si>
    <t xml:space="preserve">SPI-2.1: Percentage of children who received the full number of courses of SMC per transmission season in the targeted areas </t>
  </si>
  <si>
    <t>VC-3(M):Number of insecticide-treated nets distributed to targeted risk groups through continuous distribution</t>
  </si>
  <si>
    <t>Country need already covered:
1) Country need already covered is broken down into need planned to be covered by domestic resources (line C1), and external resources (line C2). National private sector investments are to be included under domestic sources. In cases where part of the need during the year is covered by a current Global Fund grant (that ends prior to the start of the new implementation period), it can be included in the external resources category. 
2)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If this is the case, specify in the comments box that line C1 refers to the total of both domestic and external resources.</t>
  </si>
  <si>
    <t>Country need already covered:
Country need already covered is broken down first by funding resource type, followed by diagnosis method.
1) Resource type: Country need already covered is broken down into need planned to be covered by domestic resources (line C1), and external resources (C2). National private sector investments are to be included under domestic sources. In cases where part of the need during the year is covered by a current Global Fund grant (that ends prior to the start of the new implementation period), it can be included in the external resources category. The total of these two is automatically generated in line C3. 
2) Diagnosis method: Country need already covered is broken down by microscopy (C4), and RDT (C5). The total of these two is automatically generated in line C6. 
If information for lines C1 and C2 are not available, fill only lines C4 and C5.</t>
  </si>
  <si>
    <t>Estimated population in need/at risk:
Refers to estimated number of children in the target age group in the targeted geographic area.</t>
  </si>
  <si>
    <t>Comments/Assumptions:
1) Specify the years when the mass distribution campaigns will take place and the target area covered by these campaigns.
2) Specify the geographic areas where the net distribution (non-mass campaign) will take place each year.
3) Specify who are the other sources of funding.</t>
  </si>
  <si>
    <t xml:space="preserve">Esta tabla se ha añadido en el NMF4 con el fin de que en los programas se puedan especificar en detalle las necesidades de diferentes TCA, independientemente de que se utilicen en primera y segunda línea o primeras líneas alternativas.  </t>
  </si>
  <si>
    <t>Gestión de casos - Tratamiento (sector público)</t>
  </si>
  <si>
    <t>Gestión de casos - Tratamiento (comunidad)</t>
  </si>
  <si>
    <t xml:space="preserve">Tableau des lacunes programmatiques du traitement du paludisme </t>
  </si>
  <si>
    <t xml:space="preserve">Ce tableau a été ajouté pour le NFM4, dans le but de permettre aux programmes d’illustrer leurs besoins en détails pour les différents CTAs, qu’elles soient utilisées en première ou en deuxième intention ou comme des traitements alternatifs de première intention.  </t>
  </si>
  <si>
    <t>Prise en charge des cas - Traitement (secteur public)</t>
  </si>
  <si>
    <t>Total estimé des cas de paludisme (secteur public) :
Correspond au nombre estimé de cas de paludisme (présumés et confirmés) à traiter dans des formations sanitaires du secteur public.
Indiquez la source des données/de la référence dans les commentaires. Précisez également ici le pourcentage des cas estimés dans le pays, qui sont susceptibles de consulter dans le secteur public.</t>
  </si>
  <si>
    <t>Lacune programmatique :
Les lacunes programmatique sont calculées à partir du nombre total estimé de cas de paludisme (présumés et confirmés) à traiter dans des formations sanitaires secteur public (ligne A).</t>
  </si>
  <si>
    <t>Commentaires/Hypothèses :
1) Précisez la proportion estimée de cas traités dans les formations sanitaires secteur public parmi tous les cas de paludisme traités.
2) Précisez quelles sont les autres sources de financement.</t>
  </si>
  <si>
    <t>Prise en charge des cas - Traitement (communauté)</t>
  </si>
  <si>
    <r>
      <rPr>
        <sz val="11"/>
        <color rgb="FFFF0000"/>
        <rFont val="Arial"/>
        <family val="2"/>
      </rPr>
      <t>Total de casos de malaria estimados</t>
    </r>
    <r>
      <rPr>
        <sz val="11"/>
        <color theme="1"/>
        <rFont val="Arial"/>
        <family val="2"/>
      </rPr>
      <t xml:space="preserve"> (en la comunidad):
Se refiere al número estimado de casos de malaria (supuestos y confirmados) que se va a tratar en la comunidad. Especifique la fuente de datos o referencia en la casilla de comentarios. Incluya también el porcentaje estimado de casos sospechosos en el país que probablemente vaya a recibir cuidados en la comunidad.</t>
    </r>
  </si>
  <si>
    <t xml:space="preserve">Country need already covered:
Resource type: Country need already covered is broken down into need planned to be covered by domestic resources (line C1), and external resources (C2). National private sector investments are to be included under domestic sources. In cases where part of the need during the year is covered by a current Global Fund grant (that ends prior to the start of the new implementation period), it can be included in the external resources category. The total of these two is automatically generated in line C3. </t>
  </si>
  <si>
    <t>Gestión de casos - diagnóstico (en la comunidad)</t>
  </si>
  <si>
    <r>
      <t xml:space="preserve">Observations/Hypothèses :
1) Précisez la proportion estimée de cas diagnostiqués dans la communauté dans le total des cas suspects de paludisme.
</t>
    </r>
    <r>
      <rPr>
        <sz val="11"/>
        <color rgb="FFFF0000"/>
        <rFont val="Arial"/>
        <family val="2"/>
      </rPr>
      <t>2) Précisez quelles sont les autres sources de financement.</t>
    </r>
  </si>
  <si>
    <t>Pestaña "Tabla de déficit de mosquiteros"</t>
  </si>
  <si>
    <t>Población total del país:
Si utiliza datos del censo: incluya en el recuadro de comentarios la fecha del último censo y el crecimiento estimado de la población aplicado. Si utiliza cifras de población ajustadas (por ejemplo, de un ejercicio de registro de hogares anterior), especifique la fuente o la referencia de los datos en el recuadro de comentarios e incluya otros supuestos realizados, según corresponda.  Si se abarcan poblaciones particulares, como los refugiados o los migrantes, incluya también la información pertinente en el recuadro de comentarios.</t>
  </si>
  <si>
    <t>Population estimée dans le besoin/à risque :
Correspond au nombre estimé de femmes enceintes pendant l’année.</t>
  </si>
  <si>
    <t>Población estimada con necesidades o en riesgo:
Se refiere al número estimado de mujeres embarazadas durante el año.</t>
  </si>
  <si>
    <r>
      <t>Besoins du pays déjà couverts :
Les besoins du pays déjà couverts sont subdivisés entre les besoins devant être couverts par des ressources nationales (</t>
    </r>
    <r>
      <rPr>
        <sz val="11"/>
        <color rgb="FFFF0000"/>
        <rFont val="Arial"/>
        <family val="2"/>
      </rPr>
      <t>ligne </t>
    </r>
    <r>
      <rPr>
        <sz val="11"/>
        <color theme="1"/>
        <rFont val="Arial"/>
        <family val="2"/>
      </rPr>
      <t>C1) et par des ressources extérieures (</t>
    </r>
    <r>
      <rPr>
        <sz val="11"/>
        <color rgb="FFFF0000"/>
        <rFont val="Arial"/>
        <family val="2"/>
      </rPr>
      <t>ligne</t>
    </r>
    <r>
      <rPr>
        <sz val="11"/>
        <color theme="1"/>
        <rFont val="Arial"/>
        <family val="2"/>
      </rPr>
      <t xml:space="preserve"> C2). Les investissements du secteur privé national doivent figurer dans les sources nationales. Dans les cas où une partie des besoins pendant l'année est </t>
    </r>
    <r>
      <rPr>
        <sz val="11"/>
        <color rgb="FFFF0000"/>
        <rFont val="Arial"/>
        <family val="2"/>
      </rPr>
      <t>couverte</t>
    </r>
    <r>
      <rPr>
        <sz val="11"/>
        <color theme="1"/>
        <rFont val="Arial"/>
        <family val="2"/>
      </rPr>
      <t xml:space="preserve"> par une subvention en cours du Fonds mondial (se terminant avant le début de la nouvelle période de mise en œuvre), le montant correspondant peut être inclus dans la catégorie des ressources extérieures. 
Une fois les </t>
    </r>
    <r>
      <rPr>
        <sz val="11"/>
        <color rgb="FFFF0000"/>
        <rFont val="Arial"/>
        <family val="2"/>
      </rPr>
      <t>lignes</t>
    </r>
    <r>
      <rPr>
        <sz val="11"/>
        <color theme="1"/>
        <rFont val="Arial"/>
        <family val="2"/>
      </rPr>
      <t xml:space="preserve"> C1 et C2 remplies, le total des besoins du pays déjà couverts s'affiche automatiquement dans la </t>
    </r>
    <r>
      <rPr>
        <sz val="11"/>
        <color rgb="FFFF0000"/>
        <rFont val="Arial"/>
        <family val="2"/>
      </rPr>
      <t>ligne </t>
    </r>
    <r>
      <rPr>
        <sz val="11"/>
        <color theme="1"/>
        <rFont val="Arial"/>
        <family val="2"/>
      </rPr>
      <t xml:space="preserve">C3. Notez que la </t>
    </r>
    <r>
      <rPr>
        <sz val="11"/>
        <color rgb="FFFF0000"/>
        <rFont val="Arial"/>
        <family val="2"/>
      </rPr>
      <t>ligne</t>
    </r>
    <r>
      <rPr>
        <sz val="11"/>
        <color theme="1"/>
        <rFont val="Arial"/>
        <family val="2"/>
      </rPr>
      <t xml:space="preserve"> C3 est verrouillée et ne peut pas être modifiée. Par conséquent, si vous ne disposez de données ventilées entre ressources nationales et extérieures, indiquez le total dans la</t>
    </r>
    <r>
      <rPr>
        <sz val="11"/>
        <color rgb="FFFF0000"/>
        <rFont val="Arial"/>
        <family val="2"/>
      </rPr>
      <t xml:space="preserve"> ligne</t>
    </r>
    <r>
      <rPr>
        <sz val="11"/>
        <color theme="1"/>
        <rFont val="Arial"/>
        <family val="2"/>
      </rPr>
      <t xml:space="preserve"> C1. Dans ce cas, précisez dans la cellule des observations que les données de la </t>
    </r>
    <r>
      <rPr>
        <sz val="11"/>
        <color rgb="FFFF0000"/>
        <rFont val="Arial"/>
        <family val="2"/>
      </rPr>
      <t>ligne</t>
    </r>
    <r>
      <rPr>
        <sz val="11"/>
        <color theme="1"/>
        <rFont val="Arial"/>
        <family val="2"/>
      </rPr>
      <t> C1 correspondent au total des ressources nationales et extérieures.</t>
    </r>
  </si>
  <si>
    <t>Interventions de prévention spécifiques - TPIg</t>
  </si>
  <si>
    <t>Population estimée dans le besoin/à risque :
Correspond au nombre estimé d’enfants de la tranche d’âge cible dans la zone géographique ciblée.</t>
  </si>
  <si>
    <t>Tableau du traitement du paludisme grave</t>
  </si>
  <si>
    <t>Tabla de tratamiento de la malaria grave</t>
  </si>
  <si>
    <t xml:space="preserve">Ce tableau est relatif aux besoins spécifiques au paludisme grave. Notez que les besoins en CTA pour le paludisme simple et le paludisme grave seront reflétés dans les sections A, B, C et D pour éviter toute duplication. 
« Admis » correspond au total des cas de paludisme admis dans une formation sanitaire (primaire ou secondaire) pour un traitement d’un épisode de paludisme grave avec des antipaludéens injectables. </t>
  </si>
  <si>
    <t>Indicador de cobertura:
Proporción de casos de malaria grave que reciben el tratamiento antimalárico recomendado a nivel nacional (todos los sectores).</t>
  </si>
  <si>
    <t>Necesidad actual estimada del país:
En esta sección se incluye el total de casos de malaria estimados (todos los centros) así como los casos de malaria grave estimados (del PEN).  En la fila B1 se indica el número de casos estimados que se tratarán con artesunato rectal.  En la fila B2 se indica el número de casos estimados que se tratarán con medicamentos inyectables contra la malaria (artesunato inyectable, artémeter y quinina).    Los datos de las filas B1 y B2 deben proceder de las cuantificaciones de los países.</t>
  </si>
  <si>
    <t>Las secciones siguientes son las mismas para los pacientes pendientes de derivación y los pacientes admitidos:</t>
  </si>
  <si>
    <t xml:space="preserve">Besoins du pays déjà couverts :
Admis 
1) Les besoins du pays déjà couverts sont partagés entre les besoins devant être couverts par des ressources nationales (ligne C1) et par des ressources extérieures (ligne C2). 
2) Les investissements du secteur privé national doivent être inclus dans les sources nationales. 
3) Dans les cas où une partie des besoins d’une année est couverte par une subvention en cours du Fonds mondial (se terminant avant le début de la nouvelle période de mise en œuvre), le nombre correspondant peut être inclus dans la catégorie des ressources extérieures. 
4) Une fois les lignes C1 et C2 remplies, le total des besoins du pays déjà couverts s'affiche automatiquement au niveau de la ligne C3. Notez que la ligne C3 est verrouillée et ne peut pas être modifiée. Par conséquent, si vous ne disposez pas de données ventilées entre ressources nationales et extérieures, indiquez le total dans la ligne C1. 
5) Dans ce cas, précisez dans les commentaires que les données de la ligne C1 correspondent au total des ressources nationales et extérieures.
Pré-référence
1) Les besoins du pays déjà couverts sont partagés entre les besoins devant être couverts par des ressources nationales (ligne H1) et par des ressources extérieures (ligne H2). 
2) Les investissements du secteur privé national doivent être inclus dans les sources nationales. 
3) Dans les cas où une partie des besoins d’une année est couverte par une subvention en cours du Fonds mondial (se terminant avant le début de la nouvelle période de mise en œuvre), le nombre correspondant peut être inclus dans la catégorie des ressources extérieures. 
4) Une fois les lignes H1 et H2 remplies, le total des besoins du pays déjà couverts s'affiche automatiquement au niveau de la ligne H3. Notez que la ligne H3 est verrouillée et ne peut pas être modifiée. Par conséquent, si vous ne disposez pas de données ventilées entre ressources nationales et extérieures, indiquez le total dans la ligne H1. 
5) Dans ce cas, précisez dans les commentaires que les données de la ligne H1 correspondent au total des ressources nationales et extérieures.
</t>
  </si>
  <si>
    <t>Malaria - MTI</t>
  </si>
  <si>
    <t>Tableau des lacunes programmatiques – Moustiquaires imprégnées d’insecticide (MILD)</t>
  </si>
  <si>
    <t>Tabla de deficiencias programáticas correspondiente a los MTI</t>
  </si>
  <si>
    <t>A. Estimation des populations des régions ciblées pour la distribution de MILD</t>
  </si>
  <si>
    <t>A. Población estimada en las zonas en las que se desea suministrar los MTI</t>
  </si>
  <si>
    <t>B. Quantité de MILD nécessaire pour la campagne de masse</t>
  </si>
  <si>
    <t>C. Quantité de MILD nécessaire pour la distribution dans les écoles</t>
  </si>
  <si>
    <t>C. MTI necesarios para la distribución a través de las escuelas</t>
  </si>
  <si>
    <t>D. Quantité de MILD nécessaire pour la distribution dans les centres de CPN</t>
  </si>
  <si>
    <t>E. Quantité de MILD nécessaire pour la distribution dans le cadre du PEV</t>
  </si>
  <si>
    <t>E. MTI necesarios para la distribución a través del PAI</t>
  </si>
  <si>
    <t>F. MTI necesarios para la distribución a través de otros canales (p. ej., la comunidad)</t>
  </si>
  <si>
    <t>G. Quantité totale de MILD nécessaires</t>
  </si>
  <si>
    <t>G. Total de MTI necesarios</t>
  </si>
  <si>
    <t>Besoins du pays déjà couverts</t>
  </si>
  <si>
    <t>I. Déficit anual previsto para cubrir la necesidad: G - H</t>
  </si>
  <si>
    <t>MILD couvertes par la somme allouée</t>
  </si>
  <si>
    <t>MTI cubiertos con la asignación</t>
  </si>
  <si>
    <t>J. MTI que se financiarán con la asignación</t>
  </si>
  <si>
    <t>K. MTI que se financiarán con la asignación y otros recursos: J + H</t>
  </si>
  <si>
    <t>N2. Nombre total de MILD Dual a.i. financées par d’autres sources (nationales ou extérieures)</t>
  </si>
  <si>
    <t>N2. Número total de MTI con doble ingrediente activo financiados por otras fuentes (nacionales o externas)</t>
  </si>
  <si>
    <t>N3. Número total de MTI con doble ingrediente activo solicitado en la asignación</t>
  </si>
  <si>
    <t>N4. Déficit restante de MTI con doble ingrediente activo</t>
  </si>
  <si>
    <t>N4. Déficit restant pour les MILD Dual a.i.</t>
  </si>
  <si>
    <t>CM-2a: Proporción de casos de malaria confirmados que recibieron tratamiento antimalárico de primera línea en centros de salud del sector público</t>
  </si>
  <si>
    <t>CM-2b: Proporción de casos de malaria confirmados que recibieron tratamiento antimalárico de primera línea en la comunidad</t>
  </si>
  <si>
    <t>Proportion des cas suspects de paludisme ayant reçu un test parasitologique au niveau communautaire (TDRs)</t>
  </si>
  <si>
    <t>Proporción de casos sospechosos de malaria que se someten a una prueba parasitológica en la comunidad (prueba de diagnóstico rápido)</t>
  </si>
  <si>
    <t>A. Nombre total de cas de paludisme (tous secteurs)</t>
  </si>
  <si>
    <t>A. Total de casos de malaria estimados (todos los sectores)</t>
  </si>
  <si>
    <t>B1. Cibles du pays pour les CTAs 1 (issues du PSN)</t>
  </si>
  <si>
    <t>B2. Cibles du pays pour les CTAs 2 (issues du PSN)</t>
  </si>
  <si>
    <t>B3. Cibles du pays pour les CTAs 3 (issues du PSN)</t>
  </si>
  <si>
    <t>Tableau des lacunes programmatiques pour le paludisme grave</t>
  </si>
  <si>
    <t>Tabla de deficiencias programáticas de la malaria grave</t>
  </si>
  <si>
    <t xml:space="preserve">Proportion de cas de paludisme grave ayant reçu le traitement antipaludéen recommandé dans le pays (tous secteurs). </t>
  </si>
  <si>
    <t>A1. Nombre total de cas de paludisme estimés (dans le secteur public, la communauté et le secteur privé)</t>
  </si>
  <si>
    <t>A1. Total de casos de malaria estimados (en centros de salud públicos, comunitarios y del sector privado)</t>
  </si>
  <si>
    <t>A2. Nombre total de cas estimés de paludisme grave (en pré-référence et hospitalisés)</t>
  </si>
  <si>
    <t>A2. Total de casos estimados de malaria grave (antes de la derivación y hospitalizados)</t>
  </si>
  <si>
    <t>B1. Pré-référence (artesunate suppositoire)</t>
  </si>
  <si>
    <t>B1. Pendientes de derivación (artesunato rectal)</t>
  </si>
  <si>
    <t>B2. Admis/Hospitalisés (Artesunate injectable)</t>
  </si>
  <si>
    <t>Cas de paludisme grave admis</t>
  </si>
  <si>
    <t>C1. Besoins du pays prévus d’être couverts par les ressources nationales</t>
  </si>
  <si>
    <t>C2. Besoins du pays prévus d’être couverts par les ressources extérieures</t>
  </si>
  <si>
    <t>H3. Total des besoins du pays déjà couverts</t>
  </si>
  <si>
    <t>D: Déficit anual previsto para cubrir las necesidades: B2-C3</t>
  </si>
  <si>
    <t>G. Déficit restante: B2 - F</t>
  </si>
  <si>
    <t>Pré-référence des cas de paludisme grave</t>
  </si>
  <si>
    <t>H1. Besoins du pays prévus d’être couverts par les ressources nationales</t>
  </si>
  <si>
    <t>H2. Besoins du pays prévus d’être couverts par les ressources extérieures</t>
  </si>
  <si>
    <t>J. Cibles à financer par le montant alloué</t>
  </si>
  <si>
    <t>SPI-1 : Proportion des femmes enceintes ayant reçu au moins 3 doses de traitement préventif intermittent pour le paludisme lors de la CPN, au niveau communautaire ou à travers d’autres mécanismes d’offre de service</t>
  </si>
  <si>
    <t>SPI-2.1 : Pourcentage d’enfants ayant reçu le nombre complet de doses de CPS par saison de transmission dans les zones géographiques ciblées</t>
  </si>
  <si>
    <t>Cibles totales du pays</t>
  </si>
  <si>
    <t>A. Total des cas suspects de paludisme estimés (tous secteurs)</t>
  </si>
  <si>
    <t>Casos de malaria grave pendientes de derivación</t>
  </si>
  <si>
    <t>I: Déficit anual previsto para cubrir las necesidades: B1 - H3</t>
  </si>
  <si>
    <t>J. Objetivos que se financiarán con la asignación</t>
  </si>
  <si>
    <t>K. Cobertura realizada con la asignación y otros recursos: J + H3</t>
  </si>
  <si>
    <t>SPI-1: Proporción de mujeres embarazadas que recibieron tres o más dosis de tratamiento preventivo intermitente contra la malaria en los centros de atención prenatal y a través de la comunidad u otros métodos de suministro</t>
  </si>
  <si>
    <t>A. Total de casos sospechosos de malaria estimados (todos los sectores)</t>
  </si>
  <si>
    <t>CM-2b(M): Proporción de casos de malaria confirmados que recibieron tratamiento antimalárico de primera línea en la comunidad</t>
  </si>
  <si>
    <t>CM-2c(M): Proporción de casos de malaria confirmados que recibieron tratamiento antimalárico de primera línea en centros del sector privado</t>
  </si>
  <si>
    <t>VC-3(M): Número de mosquiteros tratados con insecticida distribuidos entre los grupos de riesgo objetivo a través de distribución continua</t>
  </si>
  <si>
    <r>
      <rPr>
        <b/>
        <sz val="11"/>
        <color theme="1"/>
        <rFont val="Arial"/>
        <family val="2"/>
      </rPr>
      <t xml:space="preserve">Any additional comments: </t>
    </r>
    <r>
      <rPr>
        <b/>
        <sz val="11"/>
        <color rgb="FFFF0000"/>
        <rFont val="Arial"/>
        <family val="2"/>
      </rPr>
      <t>Please include comments on gaps for individual ACTs</t>
    </r>
  </si>
  <si>
    <t>Instructions – Modules prioritaires pour le paludisme</t>
  </si>
  <si>
    <t>Instrucciones - Módulos prioritarios para la malaria</t>
  </si>
  <si>
    <t>Malaria - Indoor residual spraying (IRS)</t>
  </si>
  <si>
    <t>Instructions - Malaria Priority Modules</t>
  </si>
  <si>
    <r>
      <t xml:space="preserve">Para completar las tablas de brecha, consulte las pestañas pertinentes. Se han personalizado algunas tablas en función de la intervención. En la pestaña de "Gestión de casos - Tratamiento" y "Control de vectores", para empezar a completar cada tabla, especifique los indicadores pertinente  seleccionándo la de la lista desplegable incluida junto a la fila de </t>
    </r>
    <r>
      <rPr>
        <sz val="11"/>
        <color rgb="FFFF0000"/>
        <rFont val="Arial"/>
        <family val="2"/>
      </rPr>
      <t>"Indicador seleccionado"</t>
    </r>
    <r>
      <rPr>
        <sz val="11"/>
        <color theme="1"/>
        <rFont val="Arial"/>
        <family val="2"/>
      </rPr>
      <t>. El indicador de cobertura correspondiente aparecerá a continuación de forma automática. Para las tablas restantes se ha cumplimentado previamente el módulo prioritario y el indicador de cobertura. Es necesario completar las celdas vacías destacadas en blanco. Las celdas en color morado y gris se completarán de forma automática.
En las instrucciones siguientes se explica detalladamente cómo completar la tabla de brecha para cada módulo. Recuerde que, de los tres módulos prioritarios enumerados anteriormente, sólo debe completar las tablas correspondientes a las intervenciones o los indicadores incluidos en la solicitud de financiamiento.
Para llevar a cabo una cuantificación detallada, utilice las herramientas disponibles de análisis de brechas asociados como la Herramienta de Análisis de brechas programáticas de Alianza RBM y use la información obtenida para cumplimentar la tabla.</t>
    </r>
  </si>
  <si>
    <t>Case Management - Diagnosis (public sector)</t>
  </si>
  <si>
    <t>Tabla de brechas programáticas correspondiente al tratamiento de la malaria</t>
  </si>
  <si>
    <t>Total de casos de malaria estimados:
Se refiere al PEN y refleja los casos tratados en todos los sectores (la suma de las estructuras de salud públicas, la comunidad y el sector privado).  Cualquier discrepancia entre este número y la suma del total de casos estimados por sector se deberá explicar en la sección de comentarios.</t>
  </si>
  <si>
    <t xml:space="preserve">Country targets:
1) “#” refers to the total number of cases to be treated that the country has as a target.
2) “%” refers to this number over the total number of cases expected.  
3) In B1, B2 and B3, # refers to the total number of cases expected to be treated with each of the ACTs.  These numbers may be derived from those used for the ACT quantification.  
4) If the country plans to use only 2 ACTs, B1 and B2 should be filled, and B3 should be left empty.  </t>
  </si>
  <si>
    <t>Total de casos de malaria estimados (sector público):
Se refiere al número estimado de casos de malaria (supuestos y confirmados) que se tratarán en las estructuras del sector público.
Especifique la fuente de datos o la referencia en el recuadro de comentarios. Incluya también aquí el porcentaje de casos estimados en el país que probablemente utilicen los servicios de atención del sector público.</t>
  </si>
  <si>
    <t>Cible du pays :
Correspond au PSN ou à toute autre cible du pays approuvée plus récemment.
1) Inclut les cas à traiter dans des formations sanitaires du secteur public.
2) « # » correspond au nombre total de cas à traiter dans les formations sanitaires secteur public. 
3) « % » correspond aux cas de paludisme traités dans les formations sanitaires secteur public parmi tous cas de paludisme estimés dans les formations sanitaires du secteur public.</t>
  </si>
  <si>
    <t>Country need already covered:
1) Country need already covered is broken down into need planned to be covered by domestic resources (line C1), and external resources (line C2). 
2) National private sector investments are to be included under domestic sources. 
3) In cases where part of the needs in a given year are covered   by a current Global Fund grant (that ends prior to the start of the new implementation period), it can be included in the external resources category. 
4) Once C1 and C2 are filled in, the total of country needs already covered is automatically calculated in line C3. Note that line C3 is locked and cannot be overridden. Therefore, please use line C1 to provide a total if the domestic and external breakdown of resources is not available. 
5) If this is the case, specify in the comments box that line C1 refers to the total of both domestic and external resources.</t>
  </si>
  <si>
    <t>Meta del país:
Se refiere al PEN o a cualquier otro objetivo de país acordado recientemente.
1) Incluye los casos que se tratarán en los centros de salud del sector público.
2) "#" se refiere al número total de casos que se tratarán en los centros de salud del sector público. 
3) "%" se refiere a los casos de malaria que se tratan en los centros de salud del sector público entre los casos de malaria estimados en dichos centros.</t>
  </si>
  <si>
    <t xml:space="preserve">Meta del país:
1) "#" se refiere al número total de casos que se tratarán y que el país tiene como objetivo.
2) "%" se refiere a este número en relación con el número total de casos previstos.  
3) En B1, B2 y B3, # se refiere al número total de casos que se espera tratar con cada una de las TCA.  Estas cifras pueden obtenerse de las utilizadas para la cuantificación de la TCA.  
4) Si el país planea utilizar solo 2 TCA, se deberán rellenar las filas B1 y B2, y dejar la B3 vacía.  </t>
  </si>
  <si>
    <r>
      <rPr>
        <sz val="11"/>
        <color rgb="FFFF0000"/>
        <rFont val="Arial"/>
        <family val="2"/>
      </rPr>
      <t>Brechas programática:</t>
    </r>
    <r>
      <rPr>
        <sz val="11"/>
        <color theme="1"/>
        <rFont val="Arial"/>
        <family val="2"/>
      </rPr>
      <t xml:space="preserve">
La brecha programática se calcula según el número total estimado de casos sospechosos de malaria en centros privados (fila A).</t>
    </r>
  </si>
  <si>
    <t xml:space="preserve">Brecha programática:
La brecha programática se calcula según el número total estimado de casos sospechosos de malaria en la comunidad (fila A). </t>
  </si>
  <si>
    <r>
      <rPr>
        <sz val="11"/>
        <color rgb="FFFF0000"/>
        <rFont val="Arial"/>
        <family val="2"/>
      </rPr>
      <t>Brecha programática:</t>
    </r>
    <r>
      <rPr>
        <sz val="11"/>
        <color theme="1"/>
        <rFont val="Arial"/>
        <family val="2"/>
      </rPr>
      <t xml:space="preserve">
La brecha programática se calcula según el número total estimado de casos sospechosos de malaria en centros públicos (fila A).</t>
    </r>
  </si>
  <si>
    <t>Brechas programática:
La brechas programática se calcula sobre la base del total de casos de malaria estimados (supuestos y confirmados) que se tratarán en las estructurasdel sector público (fila A).</t>
  </si>
  <si>
    <t>Indicateur de couverture : 
Proportion de cas de paludisme confirmés ayant reçu un traitement antipaludique de première intention dans la communauté (CM-2b).</t>
  </si>
  <si>
    <t>Coverage indicator:
Proportion of confirmed malaria cases that received first-line antimalarial treatment at private sector sites (CM-2c).</t>
  </si>
  <si>
    <t>Control de vectores - Mosquiteros</t>
  </si>
  <si>
    <t>Country need already covered:
1) Country need already covered is broken down into need planned to be covered by domestic resources (line H1), and external resources (line H2). 
2). National private sector investments are to be included under domestic sources. 
3) In cases where part of the need during the year is covered by a current Global Fund grant (that ends prior to the start of the new implementation period), it can be included in the external resources category. 
4) Once H1 and H2 are filled in, the total of country need already covered is automatically calculated in line H3. Note that line H3 is locked and cannot be overridden. Therefore, please use line H1 to provide a total if the domestic and external breakdown of resources is not available. 
5) If this is the case, specify in the comments box that line H1 refers to the total of both domestic and external resources.</t>
  </si>
  <si>
    <t>Necesidades del país ya cubiertas:
1) Las necesidades del país ya cubiertas se desglosan en las necesidades que se prevé cubrir con recursos nacionales (línea H1) y con recursos externos (línea H2). 
2) Las inversiones nacionales del sector privado deben incluirse en las fuentes nacionales. 
3) En los casos en los que parte de la necesidad durante el año se cubra mediante una subvención actual del Fondo Mundial (que finalice antes del inicio del nuevo período de ejecución), se podrá incluir en la categoría de recursos externos. 
4) Una vez que se hayan rellenado las líneas H1 y H2, el total de las necesidades del país ya cubiertas se mostrará automáticamente en la línea H3. Tenga en cuenta que el contenido de la línea H3 está bloqueado y no se puede modificar. Por lo tanto, utilice la línea H1 para proporcionar un total si el desglose de recursos nacionales y externos no se encuentra disponible. 
5) Si este es el caso, especifique en el recuadro de comentarios que la línea H1 se refiere al total de los recursos nacionales y externos.</t>
  </si>
  <si>
    <t>Necesidad y déficit de mosquiteros tratados no sólo con piretroides:
Basándose en los datos entomológicos más recientes, los mosquiteros tratados no sólo con piretroides pueden ser la opción adecuada para la totalidad o una parte del país. El solicitante debe indicar el número ideal de mosquiteros tratados con PBO (en la línea M1) y con doble ingrediente activo (en la línea N1) necesarios para lograr un control de vectores eficaz en su contexto.  Si el Gobierno u otros asociados tienen previsto suministrar mosquiteros tratados con PBO o con doble ingrediente activo (aunque exista un déficit en la cobertura en las poblaciones de riesgo), especifique el monto en las líneas M2 y N2 respectivamente. El valor del déficit correspondiente a los mosquiterosPBO o con doble ingrediente activo se calculará automáticamente en las líneas M y N respectivamente. El Fondo Mundial admite diferentes tipos de mosquiteros en línea con la política de la OMS; mosquiteros tratados sólo con piretroides, piretroides con PBO y mosquiteros con doble ingrediente activo (pendientes de la recomendación de la OMS, no disponible en el momento de redactar este documento). El monto de mosquiteros PBO o con doble ingrediente activo solicitado dentro de la asignación en las líneas M3 y N3. El déficit final de mosquiteros PBO o con doble ingrediente activo se calculará automáticamente en las líneas M y N. Se debe valorar la posibilidad de incluir los déficits restantes (de mosquiteros tratados sólo con piretroides, mosquiterosPBO y mosquiteros con doble ingrediente activo) en la solicitud priorizada por encima del monto asignado. Si un área se ha cubierto previamente por mosquiterosPBO o con doble ingrediente activo (p. ej., en la última campaña a gran escala) y no se puede cubrir con los recursos existentes, indíquelo en la sección de comentarios (y el monto de mosquiteros PBO o con doble ingrediente activo que serían necesarios para mantener la cobertura en el área geográfica previamente cubierta por estos mosquiteros). Considere la posibilidad de priorizar este déficit en la solicitud priorizada por encima del monto asignado.</t>
  </si>
  <si>
    <t>Interventions de prévention spécifiques – traitement préventif intermittent durant la grossesse (TPIg)</t>
  </si>
  <si>
    <t>Intervenciones de prevención específicas: tratamiento preventivo intermitente durante el embarazo (TPIe)</t>
  </si>
  <si>
    <r>
      <rPr>
        <sz val="11"/>
        <color rgb="FFFF0000"/>
        <rFont val="Arial"/>
        <family val="2"/>
      </rPr>
      <t>Brechas programática:</t>
    </r>
    <r>
      <rPr>
        <sz val="11"/>
        <color theme="1"/>
        <rFont val="Arial"/>
        <family val="2"/>
      </rPr>
      <t xml:space="preserve">
La brecha programática se calcula según el número total estimado de casos de malaria (supuestos y confirmados) que se va a tratar en la comunidad (fila A).</t>
    </r>
  </si>
  <si>
    <t>Necesidad del país ya cubierta:
1) La necesidad del país ya cubierta se desglosa en la necesidad que se prevé cubrir con recursos nacionales (línea C1) y con recursos externos (línea C2). 
2) Las inversiones nacionales del sector privado deben incluirse en las fuentes nacionales. 
3) En los casos en los que parte de la necesidad durante el año se cubra mediante una subvención actual del Fondo Mundial (que finalice antes del inicio del nuevo período de ejecución), se podrá incluir en la categoría de recursos externos. 
4) Una vez que se hayan rellenado C1 y C2, el total de las necesidades del país ya cubiertas se mostrará automáticamente en la línea C3. 
5) Tenga en cuenta que el contenido de la línea C3 está bloqueado y no se puede modificar. Por lo tanto, utilice la línea C1 para proporcionar un total si el desglose de recursos nacionales y externos no se encuentra disponible.  Si este es el caso, especifique en el recuadro de comentarios que la línea C1 se refiere al total de los recursos nacionales y externos.</t>
  </si>
  <si>
    <t>Country target:
Refers to NSP or any other latest agreed country target.
1) "#" refers to the number of pregnant women expected to receive three or more doses of intermittent preventive treatment.
2) "%" refers to the women who received three or more doses of IPTp during their ANC visits or other methods of delivery each year of those expected to attend ANC.
3) The targets should take into account the current and expected increase in ANC coverage.</t>
  </si>
  <si>
    <t>Meta del país:
Se refiere al PEN o a cualquier otro objetivo nacional acordado recientemente.
1) "#" se refiere al número de mujeres embarazadas que se espera que reciban tres o más dosis de tratamiento preventivo intermitente.
2) "%" se refiere a las mujeres que reciben cada año tres o más dosis de TPIe durante sus consultas prenatales o a través de otros métodos de distribución, respecto a las que se espera que acudan a la consulta prenatal.
3) Los objetivos deben tener en cuenta el aumento actual y previsto de la cobertura de la atención prenatal.</t>
  </si>
  <si>
    <r>
      <rPr>
        <sz val="11"/>
        <color rgb="FFFF0000"/>
        <rFont val="Arial"/>
        <family val="2"/>
      </rPr>
      <t>Brechas programática:</t>
    </r>
    <r>
      <rPr>
        <sz val="11"/>
        <color theme="1"/>
        <rFont val="Arial"/>
        <family val="2"/>
      </rPr>
      <t xml:space="preserve">
La brecha programática se calcula según la necesidad total (fila A).</t>
    </r>
  </si>
  <si>
    <t>Población estimada con necesidades o de riesgo:
Se refiere al número estimado de niños en el grupo de edad y en el área geográfica diana.</t>
  </si>
  <si>
    <t>Country target:
Refers to NSP or any other latest agreed country target.
1) "#' refers to the number of children in the target age group expected to receive the full number of courses of SMC. 
2) "%" refers to the children who receive the full number of courses of SMC during the transmission season each year of those expected in the targeted geographic area.</t>
  </si>
  <si>
    <t>Cible du pays :
Se rapporte au PSN ou à toute autre cible du pays approuvée plus récemment.
1) « # » correspond au nombre d’enfants de la tranche d’âge cible censés recevoir le nombre complet de dose de CPS.
2) « % » correspond au pourcentage d'enfants qui reçoivent le nombre complet de doses de CPS pendant la saison de transmission chaque année parmi les enfants attendus dans la zone géographique ciblée.</t>
  </si>
  <si>
    <t>Meta del país:
Se refiere al PEN o a cualquier otro objetivo nacional acordado recientemente.
1) "#" se refiere al número de niños del grupo de edad diana que se espera que reciban el número completo de ciclos de QME.
2) "%" se refiere a los niños que reciben cada año el número completo de ciclos de QME durante la temporada de transmisión de los previstos en la zona geográfica diana.</t>
  </si>
  <si>
    <t>Country need already covered:
1) Country need already covered is broken down into need planned to be covered by domestic resources (line C1), and external resources (line C2). 
2). National private sector investments are to be included under domestic sources. 
3) In cases where part of the need during the year is covered by a current Global Fund grant (that ends prior to the start of the new implementation period), it can be included in the external resources category. 
4)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5) If this is the case, specify in the comments box that line C1 refers to the total of both domestic and external resources.</t>
  </si>
  <si>
    <t>Brechas programática:
La brechas programática se calcula en base a la necesidad total (fila A).</t>
  </si>
  <si>
    <t>Comments/Assumptions:
1) Specify what are the other sources of funding.
2) Specify estimated population in the target age group in targeted geographic area for SMC.</t>
  </si>
  <si>
    <t>En esta tabla se abordan las necesidades específicas de la malaria grave.  Tenga en cuenta que, para evitar duplicaciones, las necesidades de TCA correspondientes a la malaria sin complicaciones y grave se recogerán en las secciones A, B, C y D.
Ingresados se refiere a todos los casos de malaria ingresados en una estructura de salud (atención primaria o secundaria) para recibir tratamiento para la malaria grave con medicamentos antimaláricos inyectables.</t>
  </si>
  <si>
    <t xml:space="preserve">Current estimated country need:
This section includes the total estimated malaria cases (all sites) as well as the estimated severe malaria cases (from NSP).  Row B1 is the number of cases estimated to be treated with Rectal Artesunate. Row B2 is the number of cases estimated to be treated with Injectable antimalarials (Injectable Artesunate, Artemether and Quinine). B1 and B2 should come from country quantifications.   </t>
  </si>
  <si>
    <t>Les sections suivantes sont répétées pour les patients en pré-référence ou admis.</t>
  </si>
  <si>
    <t>The following sections are repeated for Pre-referral and Admitted patients:</t>
  </si>
  <si>
    <t xml:space="preserve">Necesidades del país ya cubiertas:
Ingresados: 
1) La necesidad del país ya cubierta se desglosa en la necesidad que se prevé cubrir con recursos nacionales (línea C1) y con recursos externos (línea C2). 
2) Las inversiones nacionales del sector privado deben incluirse en las fuentes nacionales. 
3) En los casos en los que parte de la necesidad durante el año se cubra mediante una subvención actual del Fondo Mundial (que finalice antes del inicio del nuevo período de ejecución), se podrá incluir en la categoría de recursos externos. 
4) Una vez que se hayan rellenado las líneas C1 y C2, el total de la necesidad del país ya cubierta se mostrará automáticamente en la línea C3. Tenga en cuenta que el contenido de la línea C3 está bloqueado y no se puede modificar. Por lo tanto, utilice la línea C1 para proporcionar un total si el desglose de recursos nacionales y externos no se encuentra disponible.  
5) Si este es el caso, especifique en el recuadro de comentarios que la línea C1 se refiere al total de los recursos nacionales y externos.
Pendiente de derivación: 
1) La necesidad del país ya cubierta se desglosa en la necesidad que se prevé cubrir con recursos nacionales (línea H1) y con recursos externos (línea H2). 
2) Las inversiones nacionales del sector privado deben incluirse en las fuentes nacionales. 
3) En los casos en los que parte de la necesidad durante el año se cubra mediante una subvención actual del Fondo Mundial (que finalice antes del inicio del nuevo período de ejecución), se podrá incluir en la categoría de recursos externos. 
4) Una vez que se hayan rellenado las líneas H1 y H2, el total de la necesidad del país ya cubierta se mostrará automáticamente en la línea H3. Tenga en cuenta que el contenido de la línea H3 está bloqueado y no se puede modificar. 
5) Por lo tanto, utilice la línea H1 para proporcionar un total si el desglose de recursos nacionales y externos no se encuentra disponible. Si este es el caso, especifique en el recuadro de comentarios que la línea H1 se refiere al total de los recursos nacionales y externos.
</t>
  </si>
  <si>
    <t>Lacune programmatique :
L’écart programmatique est calculé sur la base du total des cas de paludisme grave estimés (non couverts par les ressources nationales et extérieures, y compris le financement du Fonds mondial).</t>
  </si>
  <si>
    <t>Brechas programática: 
La brechas programática se calcula a partir del total de casos de malaria grave estimados (no cubiertos con recursos nacionales ni externos). Esto incluye el financiamiento del Fondo Mundial.</t>
  </si>
  <si>
    <t xml:space="preserve">Comentarios/Supuestos:
1) Especifique la proporción estimada de casos de malaria grave entre el total de casos de malaria estimados que se han tratado.
2) Especifique cuáles son las otras fuentes de financiación. </t>
  </si>
  <si>
    <t>Comentarios o supuestos:
1) Especifique cuáles son las otras fuentes de financiación.
2) Especifique la población estimada en el grupo de edad diana en el área geográfica seleccionada para la QME.</t>
  </si>
  <si>
    <t>Comentarios/Supuestos:
1) Especifique cuáles son las otras fuentes de  financiación.
2) Especifique el porcentaje estimado de mujeres embarazadas que son atendidas en centros de atención prenatal.</t>
  </si>
  <si>
    <t>Commentaires/Hypothèses :
1) Précisez les années pendant lesquelles les campagnes de distribution de masse auront lieu et la zone cible couverte par ces campagnes.
2) Précisez les zones géographiques où aura lieu la distribution de moustiquaires (campagne ciblée) chaque année.
3) Précisez quelles sont les autres sources de financement.</t>
  </si>
  <si>
    <r>
      <rPr>
        <sz val="11"/>
        <color rgb="FFFF0000"/>
        <rFont val="Arial"/>
        <family val="2"/>
      </rPr>
      <t>Brechas programática:</t>
    </r>
    <r>
      <rPr>
        <sz val="11"/>
        <color theme="1"/>
        <rFont val="Arial"/>
        <family val="2"/>
      </rPr>
      <t xml:space="preserve">
La brecha programática se calcula según el número total estimado de casos de malaria (supuestos y confirmados) que se va a tratar en centros privados (fila A). </t>
    </r>
  </si>
  <si>
    <t xml:space="preserve">Comentarios o supuestos:
1) Especifique el porcentaje de casos que se trata en la comunidad sobre el número total estimado de casos de malaria tratados.
2) Especifique cuáles son las otras fuentes de  financiación. </t>
  </si>
  <si>
    <t xml:space="preserve">Comentarios/supuestos:
1) Especifique la proporción estimada de casos que se tratan en estructuras del sector público entre el total de casos de malaria tratados.
2) Especifique cuáles son las otras fuentes de  financiación. </t>
  </si>
  <si>
    <t>Comentarios o supuestos:
1) Especifique el porcentaje estimado de casos que se diagnostica en centros públicos respecto del número total de casos sospechosos de malaria.   
2)  Especifique la proporción de casos que se espera diagnosticar mediante microscopía y los que se van a diagnosticar mediante pruebas de diagnóstico rápido. 
3) Especifique cuáles son las otras fuentes de financiación.</t>
  </si>
  <si>
    <t>Comentarios o supuestos:
1) Especifique el porcentaje estimado de casos que se diagnostica en la comunidad sobre el número total de casos sospechosos de malaria.
2) Especifique cuáles son las otras fuentes de financiación.</t>
  </si>
  <si>
    <t>Comentarios o supuestos:
1) Especifique la proporción de casos que se diagnostican en centros privados sobre el número total de casos sospechosos de malaria.
2) Especifique la proporción de casos que se espera diagnosticar mediante microscopía y los que se van a diagnosticar mediante pruebas de diagnóstico rápido.
3) Especifique cuáles son las otras fuentes de financiamiento.</t>
  </si>
  <si>
    <t>Pestaña "Tablas de brechas en el tratamiento - Gestión de casos"</t>
  </si>
  <si>
    <t>1) Incluya la herramienta de análisis de las brechas programáticas de la Alianza RBM completada o cualquier otra herramienta de cuantificación utilizada por el país como anexo a la presentación de la nota conceptual.
2) Dado que, en general, se desaconseja el uso de campañas puerta a puerta, en la tabla de dbrechas programáticas del Fondo Mundial no se solicita información sobre mosquiteros existentes.
3) El Fondo Mundial financia diferentes tipos de mosquiteros en consonancia con la política de la OMS; se podrá considerar la posibilidad de financiar, dentro de la asignación, los mosquiteros tratados solo con piretroides, los mosquiteros tratados con piretroides y PBO y los mosquiteros tratados con doble ingrediente activo (pendiente de la recomendación de la OMS, no disponible en el momento de redactar este documento). Sin embargo, primero se deberá cubrir el déficit de mosquiteros tratados sólo con piretroides.</t>
  </si>
  <si>
    <t>B. Meta del país</t>
  </si>
  <si>
    <t>Meta generales del país</t>
  </si>
  <si>
    <t>Paludisme – MILD</t>
  </si>
  <si>
    <t>B. MTI necesarios para la campaña de masa</t>
  </si>
  <si>
    <t>D. MTI necesarios para la distribución a través de la consulta prenatal</t>
  </si>
  <si>
    <t xml:space="preserve">F. Quantité de MILD à distribuer par d'autres méthodes de distribution, p. ex. dans la communauté </t>
  </si>
  <si>
    <t>Current estimated country need</t>
  </si>
  <si>
    <t>D. ITNs required for distribution through ANC</t>
  </si>
  <si>
    <t>Programmatic gap</t>
  </si>
  <si>
    <t>ITNs covered with the allocation amount</t>
  </si>
  <si>
    <t>Besoins et lacunes programmatiques de MILD non pyréthrinoïde uniquement</t>
  </si>
  <si>
    <t>Necesidades y déficit de MTI tratados no sólo con piretroides</t>
  </si>
  <si>
    <t>Lacune programmatique</t>
  </si>
  <si>
    <t>I. Déficit annuel attendu par rapport aux besoins : G - H</t>
  </si>
  <si>
    <t xml:space="preserve">M.1 En partant du besoin total de moustiquaires (G), nombre de MILD qui devraient être des moustiquaires pyréthrinoïde-PBO  </t>
  </si>
  <si>
    <t>M1. Del total de la necesidad de MTI (G), el número que debe corresponder a los MTI tratados con una combinación de piretroides y PBO</t>
  </si>
  <si>
    <t>J. MILD devant être financées par la somme allouée  </t>
  </si>
  <si>
    <t>Brechas programática:</t>
  </si>
  <si>
    <t>Brechas programática</t>
  </si>
  <si>
    <t>M2. Nombre total de MILD pyréthrinoïde-PBO financées par d’autres sources (nationales ou extérieures)</t>
  </si>
  <si>
    <t>M2. Número total de MTI tratados con una combinación de piretroides y PBO financiados por otras fuentes (nacionales o externas)</t>
  </si>
  <si>
    <t>M3. Nombre total de MILD pyréthrinoïde-PBO demandées dans la somme allouée.</t>
  </si>
  <si>
    <t>M3. Número total de MTI tratados con una combinación de piretroides y PBO solicitado en la asignación</t>
  </si>
  <si>
    <t>M4. Déficit restant pour les MILD pyréthrinoïde-PBO</t>
  </si>
  <si>
    <t>M4. Déficit restante de MTI tratados con una combinación de piretroides y PBO</t>
  </si>
  <si>
    <t xml:space="preserve">N1. En partant du besoin total de moustiquaires (G), nombre de MILD qui devraient être des moustiquaires imprégnées d’insecticide à double ingrédient actif (Dual a.i.) ** ce type de moustiquaires ne peut être demandé que si une recommandation de l’OMS existe. </t>
  </si>
  <si>
    <t>N1. Del total de la necesidad de MTI (G), el número que debe corresponder a los MTI con doble ingrediente activo** este tipo de mosquitero sólo se deberá solicitar si existe una recomendación de la OMS</t>
  </si>
  <si>
    <r>
      <t>N1. *Of total ITN need (G) number that should be dual active ingredient ITNs (*</t>
    </r>
    <r>
      <rPr>
        <i/>
        <sz val="11"/>
        <color theme="1"/>
        <rFont val="Arial"/>
        <family val="2"/>
      </rPr>
      <t>this type of net is only to be requested if a WHO recommendation is in place</t>
    </r>
    <r>
      <rPr>
        <sz val="11"/>
        <color theme="1"/>
        <rFont val="Arial"/>
        <family val="2"/>
      </rPr>
      <t>)</t>
    </r>
  </si>
  <si>
    <t>N3. Nombre total de MILD Dual a.i. demandé dans la somme allouée.</t>
  </si>
  <si>
    <t>CM-2a : Proportion de cas de paludisme confirmés ayant reçu un traitement antipaludique de première intention dans les formations sanitaires du secteur public</t>
  </si>
  <si>
    <t>CM-2b : Proportion de cas de paludisme confirmés ayant reçu un traitement antipaludique de première intention dans la communauté</t>
  </si>
  <si>
    <t>CM-2c : Proportion de cas de paludisme confirmés ayant reçu un traitement antipaludique de première intention dans les formations sanitaires du secteur privé</t>
  </si>
  <si>
    <t>CM-2c: Proporción de casos de malaria confirmados que recibieron tratamiento antimalárico de primera línea en centros del sector privado</t>
  </si>
  <si>
    <t>C6. Total country need already covered (domestic+external resources)</t>
  </si>
  <si>
    <t>L.  Remaining gap: G - K</t>
  </si>
  <si>
    <t>B1. Objetivos Nacionales (del Plan Estratégico Nacional) de la TCA 1</t>
  </si>
  <si>
    <t>B. Cibles du pays (issues du PSN) : Paludisme grave (en pré-référence et hospitalisés)</t>
  </si>
  <si>
    <t>B. Objetivos Nacionales (del Plan Estratégico Nacional): malaria grave (casos pendientes de derivación y hospitalizados)</t>
  </si>
  <si>
    <t>B2. Ingresados (medicamentos inyectables contra la malaria)</t>
  </si>
  <si>
    <t>Casos de malaria grave ingresados</t>
  </si>
  <si>
    <t>C1. Necesidades del país que se prevé cubrir con recursos nacionales</t>
  </si>
  <si>
    <t>C2. Necesidades del país que se prevé cubrir con recursos externos</t>
  </si>
  <si>
    <t>C3. Necesidades totales del país ya cubiertas</t>
  </si>
  <si>
    <t>H1. Necesidades del país que se prevé cubrir con recursos nacionales</t>
  </si>
  <si>
    <t>H2. Necesidades del país que se prevé cubrir con recursos externos</t>
  </si>
  <si>
    <t>H3. Necesidades totales del país ya cubiertas</t>
  </si>
  <si>
    <t xml:space="preserve">SPI-2.1: Porcentaje de niños que recibieron ciclos completos de QME por estación de transmisión en las áreas seleccionadas. </t>
  </si>
  <si>
    <t>CM-2a (M) : Proportion des cas confirmés de paludisme ayant reçu le traitement antipaludéen de première intention dans les formations sanitaires du secteur public</t>
  </si>
  <si>
    <t>CM-2a(M): Proporción de casos de malaria confirmados que recibieron tratamiento antimalárico de primera línea en estructuras de salud del sector público</t>
  </si>
  <si>
    <t>CM-2b(M) : Proportion des cas confirmés de paludisme ayant reçu le traitement antipaludéen de première intention dans la communauté</t>
  </si>
  <si>
    <t>CM-2c(M) : Proportion des cas confirmés de paludisme ayant reçu le traitement antipaludéen de première intention dans les formations sanitaires du secteur privé</t>
  </si>
  <si>
    <t>VC-1(M) : Nombre de moustiquaires imprégnées d’insecticide distribuées aux populations á risque à travers les campagnes de distribution de masse</t>
  </si>
  <si>
    <t>VC-1(M): Número de mosquiteros tratados con insecticida distribuidos a las poblaciones con riesgo de transmisión de la malaria mediante campañas de masa</t>
  </si>
  <si>
    <t>VC-3 (M) : Nombre d’insecticide imprégnées d’insecticide distribuées aux groupes á risque à travers la distribution continue</t>
  </si>
  <si>
    <t>Country target:
Refers to NSP or any other latest agreed country target.
1) Include cases to be diagnosed at public sector health facilities.
2) "#" refers to the total number of suspected malaria cases to be tested using either microscopy and/or RDTs at public sector health facilities. Though a breakdown by microscopy and RDT is requested, if unable to disaggregate provide an aggregate number only.
3) "%" refers to the suspected malaria cases that receive a parasitological test using microscopy and/or RDTs at public sector health facilities among the total suspected malaria cases at public sector health facilities.</t>
  </si>
  <si>
    <t>Meta del país:
Se refiere al Plan Estratégico Nacional (PEN) o a la última meta del país acordada.
1) Incluya los casos que se espera diagnosticar en centros públicos.
2) "#" se refiere al número total de casos sospechosos de malaria que se va a analizar mediante microscopía o pruebas de diagnóstico rápido en centros públicos. Aunque se pide incluir un desglose según el método de diagnóstico (microscopía o prueba de diagnóstico rápido), en aquellos casos en que no sea posible facilitar dicho desglose, bastará con  aportar la cifra total. 
3) "%" se refiere a los casos sospechosos de malaria que se someten a una prueba parasitológica mediante microscopía o pruebas de diagnóstico rápido entre el número total de casos sospechosos de malaria en centros públicos.</t>
  </si>
  <si>
    <t>Cible du pays :
Se rapporte au plan stratégique national ou à toute autre cible du pays approuvée plus récemment.
1) Indiquez les cas à diagnostiquer dans des établissements de santé du secteur public.
2) « # » se rapporte au nombre total de cas suspects de paludisme à tester par microscopie et/ou TDR dans des établissements de santé du secteur public Bien qu'une ventilation microscopie/TDR soit demandée, indiquez uniquement le total s'il vous est impossible de fournir des données ventilées.
3) « % » correspond au nombre de cas suspects de paludisme soumis à un test parasitologique par microscopie et/ou TDR dans des établissements de santé du secteur public dans le total des cas suspects de paludisme dans ces établissements.</t>
  </si>
  <si>
    <t>Country need already covered:
This broken down first by funding resource type, followed by diagnosis method.
1) Resource type: Country need already covered is broken down into need planned to be covered by domestic resources (line C1), and external resources (C2). National private sector investments are to be included under domestic sources. In cases where part of the need during the year is covered by a current Global Fund grant (that ends prior to the start of the new implementation period), it can be included in the external resources category. The total of these two is automatically generated in line C3. 
2) Diagnosis method: Country need already covered is broken down by microscopy (C4), and RDT (C5). The total of these two is automatically generated in line C6. 
If information for lines C1 and C2 are not available, fill only lines C4 and C5.</t>
  </si>
  <si>
    <t>Country target:
Refers to NSP or any other latest agreed country target.
1) Include cases to be diagnosed in the community.
2) "#" refers to the total number of suspected malaria cases to be tested using RDTs in the community.
3) "%" refers to the suspected malaria cases that receive a parasitological test in the community using  RDTs among the total suspected malaria cases in the community.</t>
  </si>
  <si>
    <t>Cible du pays :
Se rapporte au plan stratégique national ou à toute autre cible du pays approuvée plus récemment.
1) Indiquez les cas à diagnostiquer dans la communauté.
2) « # » correspond au nombre total de cas suspects de paludisme devant être testés au moyen d'un TDR dans la communauté.
3) « % » correspond au pourcentage de cas suspects de paludisme soumis à un test parasitologique de type TDR dans la communauté dans le total des cas suspects de paludisme dans la communauté.</t>
  </si>
  <si>
    <t>Meta del país:
Se refiere al Plan Estratégico Nacional (PEN) o a la última meta del país acordada.
1) Incluya los casos que se espera diagnosticar en la comunidad.
2) "#" se refiere al número total de casos sospechosos de malaria que se va a analizar mediante pruebas de diagnóstico rápido en la comunidad.
3) "%" se refiere a los casos sospechosos de malaria que se someten a una prueba parasitológica mediante pruebas de diagnóstico rápido entre el número total de casos sospechosos de malaria en la comunidad.</t>
  </si>
  <si>
    <t>Meta del país:
Se refiere al Plan Estratégico Nacional (PEN) o a la última meta del país acordada.
1) Incluya los casos que se espera diagnosticar en centros privados.
2) "#" se refiere al número total de casos sospechosos de malaria que se va a analizar mediante microscopía o pruebas de diagnóstico rápido en centros privados. Aunque se pide incluir un desglose según el método de diagnóstico (microscopía o prueba de diagnóstico rápido), en aquellos casos en que no sea posible facilitar dicho desglose, bastará con  aportar la cifra total. 
3) "%" se refiere a los casos sospechosos de malaria que se someten a una prueba parasitológica mediante microscopía o pruebas de diagnóstico rápido entre el número total de casos sospechosos de malaria en centros privados.</t>
  </si>
  <si>
    <t>Case Management - Treatment (private sector)</t>
  </si>
  <si>
    <t>Country target:
Refers to NSP or any other latest agreed country target.
1) Include cases to be treated at private sector sites.
2) "#" refers to the total number of cases to be treated at private sector sites.
3) "%" refers to the malaria cases that are treated at private sector sites among the estimated malaria cases at private sector sites.</t>
  </si>
  <si>
    <r>
      <t xml:space="preserve">Cible du pays :
Se rapporte au plan stratégique national ou à toute autre cible du pays approuvée plus récemment.
1) Indiquez les cas à traiter dans des établissements privés.
2) « # » correspond au nombre total de cas à traiter dans des établissements privés.
3) « % » correspond au pourcentage des cas de paludisme traités dans des établissements privés dans le total des cas de paludisme estimés </t>
    </r>
    <r>
      <rPr>
        <sz val="11"/>
        <color rgb="FFFF0000"/>
        <rFont val="Arial"/>
        <family val="2"/>
      </rPr>
      <t>dans les formations sanitaires du secteur privé</t>
    </r>
    <r>
      <rPr>
        <sz val="11"/>
        <color theme="1"/>
        <rFont val="Arial"/>
        <family val="2"/>
      </rPr>
      <t>.</t>
    </r>
  </si>
  <si>
    <t>Meta del país:
Se refiere al Plan Estratégico Nacional (PEN) o a la última meta del país acordada.
1) Incluya los casos que se espera tratar en centros privados.
2) "#" se refiere al número total de casos que se espera tratar en centros privados.
3)  "%" se refiere a los casos de malaria que se tratan entre todos los casos estimados de malaria en centros privados.</t>
  </si>
  <si>
    <t>Country need already covered:
1) Country need already covered is broken down into need planned to be covered by domestic resources (line C1), and external resources (line C2). 
2) National private sector investments are to be included under domestic sources. In cases where part of the need during the year is covered by a current Global Fund grant (that ends prior to the start of the new implementation period), it can be included in the external resources category. 
3)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4) If this is the case, specify in the comments box that line C1 refers to the total of both domestic and external resources.</t>
  </si>
  <si>
    <t>Necesidad del país ya cubierta:
1) Las necesidades del país ya cubiertas se dividen entre las necesidades que van a cubrirse con recursos nacionales (fila C1) y aquellas que van a cubrirse con recursos externos (C2). 
2) Las inversiones nacionales del sector privado se incluirán entre las fuentes nacionales. En los casos en que parte de una necesidad durante el año esté cubierta por una subvención en curso del Fondo Mundial (es decir, una subvención que finalice antes de comenzar el nuevo período de ejecución), esta podrá incluirse en la categoría de recursos externos. 
3) Una vez completadas las filas C1 y C2, la necesidad total del país ya cubierta se calcula de forma automática en la fila C3. Recuerde que la fila C3 está bloqueada y no puede desbloquearse. Por lo tanto, utilice la fila C1 para introducir una cifra total en caso de no disponer de un desglose de los recursos nacionales y externos. 
4) En estos casos, indique en la casilla de comentarios que la fila C1 se refiere a la cifra total de recursos nacionales y externos.</t>
  </si>
  <si>
    <t>Besoins du pays déjà couverts :
1) Les besoins du pays déjà couverts sont subdivisés entre les besoins devant être couverts par des ressources nationales (ligne C1) et par des ressources extérieures (ligne C2). 
2) Les investissements du secteur privé national doivent figurer dans les sources nationales. Dans les cas où une partie des besoins pendant l'année est couverte par une subvention en cours du Fonds mondial (se terminant avant le début de la nouvelle période de mise en œuvre), le montant correspondant peut être inclus dans la catégorie des ressources extérieures. 
3) Une fois les lignes C1 et C2 remplies, le total des besoins du pays déjà couverts s'affiche automatiquement dans la ligne C3. Notez que la ligne C3 est verrouillée et ne peut pas être modifiée. Par conséquent, si vous ne disposez de données ventilées entre ressources nationales et extérieures, indiquez le total dans la ligne C1. 
4) Dans ce cas, précisez dans la cellule des observations que les données de la ligne C1 correspondent au total des ressources nationales et extérieures.</t>
  </si>
  <si>
    <t>M. Du total de moustiquaires (ligne G - tous les canaux), total des moustiquaires qui devraient être PBO basé sur les données de résistance</t>
  </si>
  <si>
    <t>Besoins du pays déjà couverts :
Les besoins du pays déjà couverts sont ventilés d'abord par type de ressource de financement, puis par méthode diagnostique.
Type de ressource : Les besoins du pays déjà couverts sont subdivisés entre les besoins devant être couverts par des ressources nationales (ligne C1) et par des ressources extérieures (ligne C2). Les investissements du secteur privé national doivent figurer dans les sources nationales. Dans les cas où une partie des besoins pendant l'année est couverte par une subvention en cours du Fonds mondial (se terminant avant le début de la nouvelle période de mise en œuvre), le montant correspondant peut être inclus dans la catégorie des ressources extérieures. Le total des deux est calculé automatiquement dans la cellule C3. 
Méthode diagnostique : Les besoins du pays déjà couverts sont subdivisés entre les besoins en matière de microscopie (C4) et de TDR (C5). Le total des deux est calculé automatiquement dans la cellule C6. 
Si vous ne disposez pas des données nécessaires pour remplir les cellules C1 et C2, remplissez uniquement les cellules C4 et C5.</t>
  </si>
  <si>
    <t xml:space="preserve">Besoins du pays déjà couverts :
Type de ressource : Les besoins du pays déjà couverts sont subdivisés entre les besoins devant être couverts par des ressources nationales (ligne C1) et par des ressources extérieures (ligne C2). Les investissements du secteur privé national doivent figurer dans les sources nationales. Dans les cas où une partie des besoins pendant l'année est couverte par une subvention en cours du Fonds mondial (se terminant avant le début de la nouvelle période de mise en œuvre), le montant correspondant peut être inclus dans la catégorie des ressources extérieures. Le total des deux est calculé automatiquement dans la cellule C3. </t>
  </si>
  <si>
    <t>Besoins du pays déjà couverts :
1) Les besoins du pays déjà couverts sont subdivisés entre les besoins devant être couverts par des ressources nationales (ligne C1) et par des ressources extérieures (ligne C2). 
2) Les investissements du secteur privé national doivent figurer dans les sources nationales. Dans les cas où une partie des besoins pendant l'année est couverte par une subvention en cours du Fonds mondial (se terminant avant le début de la nouvelle période de mise en œuvre), le montant correspondant peut être inclus dans la catégorie des ressources extérieures. 
3) Une fois les lignes C1 et C2 remplies, le total des besoins du pays déjà couverts s'affiche automatiquement dans la ligne C3. Notez que la ligne C3 est verrouillée et ne peut pas être modifiée. Par conséquent, si vous ne disposez de données ventilées entre ressources nationales et extérieures, indiquez le total dans la ligne C1. 
4) Dans ce cas, précisez dans la cellule des observations que les données de la ligne C1 correspondent au total des ressources nationales et extérieures.</t>
  </si>
  <si>
    <t>Vector control - nets</t>
  </si>
  <si>
    <t>Country need already covered:
1) Country need already covered is broken down into need planned to be covered by domestic resources (line C1), and external resources (line C2).
2) National private sector investments are to be included under domestic sources. In cases where part of the need during the year is covered by a current Global Fund grant (that ends prior to the start of the new implementation period), it can be included in the external resources category. 
3)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4) If this is the case, specify in the comments box that line C1 refers to the total of both domestic and external resources.</t>
  </si>
  <si>
    <t>Necesidad del país ya cubierta:
1) Las necesidades del país ya cubiertas se dividen entre las necesidades que van a cubrirse con recursos nacionales (fila C1) y aquellas que van a cubrirse con recursos externos (C2). 
2) Las inversiones nacionales del sector privado se incluirán entre las fuentes nacionales. En los casos en que parte de una necesidad durante el año esté cubierta por una subvención en curso del Fondo Mundial (es decir, una subvención que finalice antes de comenzar el nuevo período de ejecución), esta podrá incluirse en la categoría de recursos externos. 
3) Una vez cumplimentadas las filas C1 y C2, la necesidad total del país ya cubierta se calcula de forma automática en la fila C3. Recuerde que la fila C3 está bloqueada y no puede desbloquearse. Por lo tanto, utilice la fila C1 para introducir una cifra total en caso de no disponer de un desglose de los recursos nacionales y externos. 
4) En estos casos, indique en la casilla de comentarios que la fila C1 se refiere a la cifra total de recursos nacionales y externos.</t>
  </si>
  <si>
    <t>Country need covered with the allocation amount</t>
  </si>
  <si>
    <t>Country target to be covered with the allocation amount</t>
  </si>
  <si>
    <t>Country need already covered by diagnosis method</t>
  </si>
  <si>
    <t>Country need already covered by funding source</t>
  </si>
  <si>
    <t>Country target</t>
  </si>
  <si>
    <t>C3. Total country need already covered (Microscopy+RDT)</t>
  </si>
  <si>
    <t xml:space="preserve">Referencia: el Manual del Marco Modular - https://www.theglobalfund.org/media/4309/fundingmodel_modularframework_handbook_en.pdf
</t>
  </si>
  <si>
    <t>Référence : le Manuel du cadre modulaire - https://www.theglobalfund.org/media/4309/fundingmodel_modularframework_handbook_en.pdf</t>
  </si>
  <si>
    <t xml:space="preserve">Malaria Programmatic Gap Table </t>
  </si>
  <si>
    <r>
      <t xml:space="preserve">Complete por separado las tablas de brechas programáticas de los módulos prioritarios que sean relevantes para la solicitud de financiamiento para la malaria. En la lista siguiente figuran los posibles módulos y las correspondientes intervenciones que se pueden seleccionar. Complete solo las tablas correspondientes a los intervenciones que reciban apoyo y para los que se solicita financiamiento. Consulte el Manual del Marco Modular para ver una lista de todos los módulos, intervenciones con las descripciones correspondientes e indicadores. 
</t>
    </r>
    <r>
      <rPr>
        <sz val="11"/>
        <color rgb="FFFF0000"/>
        <rFont val="Arial"/>
        <family val="2"/>
      </rPr>
      <t xml:space="preserve">Para obtener orientación a la hora de completar esta tabla de brechas programáticas, consulte el Manual del Marco Modular y la Nota informativa sobre el malaria del Fondo Mundial, en la que se hace referencia a los documentos de orientación técnica correspondientes.
</t>
    </r>
    <r>
      <rPr>
        <sz val="11"/>
        <color theme="1"/>
        <rFont val="Arial"/>
        <family val="2"/>
      </rPr>
      <t xml:space="preserve">
Módulos o intervenciones prioritarios:
- Gestión de casos
          -&gt; Diagnóstico de la malaria
          -&gt; Tratamiento
- Control de vectores
          -&gt;Mosquiteros (tratados solo con piretroides, y mosquiteros tratados con PBO y con doble ingrediente activo condicional a la recomendación de la OMS) - campaña de masa y distribución continua
          -&gt; Pulverizacion intradomiciliar residual
- Intervenciones de prevención específicas
          -&gt; Tratamiento preventivo intermitente durante el embarazo (TPIe)    
          -&gt; Quimioprevención de la malaria estacional (QME)</t>
    </r>
  </si>
  <si>
    <t>Tableau des déficits programmatiques pour le paludisme </t>
  </si>
  <si>
    <t>Tableau des déficits programmatiques pour le paludisme</t>
  </si>
  <si>
    <t>MalariaProgrammatic Gap Table</t>
  </si>
  <si>
    <t>Global Fund Malaria Information Note - https://www.theglobalfund.org/media/4768/core_malaria_infonote_en.pdf</t>
  </si>
  <si>
    <t>La note d'information du Fonds mondial sur le paludisme- https://www.theglobalfund.org/media/4768/core_malaria_infonote_en.pdf</t>
  </si>
  <si>
    <t>La Nota informativa sobre el malaria del Fondo Mundial,- https://www.theglobalfund.org/media/4768/core_malaria_infonote_en.pdf</t>
  </si>
  <si>
    <r>
      <t xml:space="preserve">Please complete separate programmatic gap tables for priority modules that are relevant to the malaria funding request. The following list specifies possible modules and corresponding interventions that can be selected. Complete tables only for the interventions that are supported and for which funding is being requested.
</t>
    </r>
    <r>
      <rPr>
        <sz val="11"/>
        <color rgb="FFFF0000"/>
        <rFont val="Arial"/>
        <family val="2"/>
      </rPr>
      <t xml:space="preserve">For guidance when completing these programmatic gap tables, please refer to the Modular Framework handbook and the Global Fund Malaria Information Note, which includes reference to relevant technical guidance documents. </t>
    </r>
    <r>
      <rPr>
        <sz val="11"/>
        <color theme="1"/>
        <rFont val="Arial"/>
        <family val="2"/>
      </rPr>
      <t xml:space="preserve">
Priority Modules/Interventions:
- Case management
          -&gt; Malaria diagnosis
          -&gt; Treatment
- Vector control
          -&gt;Nets (pyrethroid-only, and PBO nets and dual a.i. nets conditional to WHO recommendation) - mass campaign and continuous distribution
          -&gt; Indoor residual spraying (IRS)
- Specific prevention interventions
          -&gt; Intermittent preventive treatment in pregnancy (IPTp)
          -&gt; Seasonal malaria chemoprevention (SMC)</t>
    </r>
  </si>
  <si>
    <t>The Modular Framework -  https://www.theglobalfund.org/media/4309/fundingmodel_modularframework_handbook_en.pdf</t>
  </si>
  <si>
    <t xml:space="preserve">la Herramienta de Análisis de brechas programáticas de Alianza RBM -  https://endmalaria.org/about-us-governance-partner-committees/countryregional-support-partner-committee-crspc
</t>
  </si>
  <si>
    <r>
      <t xml:space="preserve">Please refer to the relevant tabs to complete the gap tables. Some tables have been customized depending on the intervention. </t>
    </r>
    <r>
      <rPr>
        <sz val="11"/>
        <color rgb="FFFF0000"/>
        <rFont val="Arial"/>
        <family val="2"/>
      </rPr>
      <t>To begin completing each table, on the "Case management - Treatment" and "Vector control" tabs, specify the relevant indicator by selecting from the drop-down list provided next to the "Selected indicator" line</t>
    </r>
    <r>
      <rPr>
        <sz val="11"/>
        <color theme="1"/>
        <rFont val="Arial"/>
        <family val="2"/>
      </rPr>
      <t>. For all other tables, the priority module and coverage indicator has been pre-filled. Blank cells highlighted in white require input. Cells highlighted in purple and grey will then be filled automatically.
The following instructions provide detailed information on how to complete the gap table for each module. Among the 3 priority modules listed above, complete tables only for the interventions/indicators that are relevant to the funding request.
For detailed quantification purposes please use available gap analysis tools from partners such as the RBM Partnership Programmatic Gap Analysis tool and use this information to fill in the table above.</t>
    </r>
  </si>
  <si>
    <t>Reportez-vous aux onglets appropriés pour compléter les tableaux des déficits programmatiques. Certains tableaux ont été adaptés en fonction de l'intervention. Avant de commencer à remplir chaque tableau, dans les onglest « Prise en charge des cas- Traitement » et « Lutte antivectorielle» , précisez l'indicateur concernée en la sélectionnant dans la liste déroulante située à côté de la cellule « Indicateur sélectionnée ». L'indicateur de couverture correspondant s'affiche alors automatiquement. Dans tous les autres tableaux, les cellules du module prioritaire et de l'indicateur de couverture ont été préremplies. Des informations doivent être saisies dans les cellules vides avec fond blanc. Les cellules avec fond violet et gris se rempliront alors automatiquement.
Les instructions suivantes fournissent des informations détaillées sur la façon de remplir le tableau des déficits programmatiques pour chaque module. Pour les trois modules prioritaires énumérés ci-dessus, vous ne devez remplir que les tableaux qui concernent les interventions/indicateurs en rapport avec la demande de financement.
Pour une quantification détaillée, veuillez utiliser les outils de partenaires, tels que l'outil d'analyse des déficits programmatiques du partenariat Faire reculer le paludisme, puis servez-vous de ces informations pour remplir le tableau ci-dessus.</t>
  </si>
  <si>
    <t xml:space="preserve">Malaria - Tabla de brechas programáticas 1 </t>
  </si>
  <si>
    <t>Malaria - Tabla de brechas programáticas 2</t>
  </si>
  <si>
    <t>Global Fund RSSH Information Note - https://www.theglobalfund.org/media/4759/core_resilientsustainablesystemsforhealth_infonote_en.pdf</t>
  </si>
  <si>
    <t>La Nota informativa sobre el SSRS del Fondo Mundial,- https://www.theglobalfund.org/media/4759/core_resilientsustainablesystemsforhealth_infonote_en.pdf</t>
  </si>
  <si>
    <t>Programmatic gap:
The programmatic gap is calculated based on the total estimated number of suspected malaria cases at public sector health facilities (row A).</t>
  </si>
  <si>
    <t>Country target:
Refers to NSP or any other latest agreed country target.
1) Include cases to be diagnosed at private sector sites. 
2) "#" refers to the total number of suspected malaria cases to be tested using either microscopy and/or RDTs at private sector sites. Though a breakdown by microscopy and RDT is requested, if unable to disaggregate provide an aggregate number only
3) "%" refers to the suspected malaria cases that receive a parasitological test using microscopy and/or RDTs at private sector sites among the total suspected malaria cases at private sector sites</t>
  </si>
  <si>
    <t>Programmatic gap:
The programmatic gap is calculated based on the total estimated malaria cases (presumed and confirmed) to be treated at community level (row A).</t>
  </si>
  <si>
    <t>Necesidades del país ya cubiertas:
1) Las necesidades del país ya cubiertas se dividen entre las necesidades que van a cubrirse con recursos nacionales (fila C1) y aquellas que van a cubrirse con recursos externos (C2).
2) Las inversiones nacionales del sector privado se incluirán entre las fuentes nacionales. 
3) En los casos en que parte de una necesidad durante el año esté cubierta por una subvención en curso del Fondo Mundial (es decir, una subvención que finalice antes de comenzar el nuevo período de ejecución), esta podrá incluirse en la categoría de recursos externos. 
4) Una vez completadas las filas C1 y C2, la necesidad total del país ya cubierta se calcula de forma automática en la fila C3. Recuerde que la fila C3 está bloqueada y no puede desbloquearse. Por lo tanto, utilice la fila C1 para introducir una cifra total en caso de no disponer de un desglose de los recursos nacionales y externos. 
5) En estos casos, indique en la casilla de comentarios que la fila C1 se refiere a la cifra total de recursos nacionales y externos.</t>
  </si>
  <si>
    <t xml:space="preserve">1) Joindre en annexe à la note conceptuelle soumise au Fonds mondial le tableau d'analyse des lacunes programmatiques du partenariat RBM (Faire reculer le paludisme) que vous avez rempli ou tout autre outil de quantification utilisé par le pays.
2) Les campagnes de rattrapage n'étant généralement pas encouragées, le tableau des lacunes programmatiques proposé par le Fonds mondial ne requiert pas d'informations concernant les moustiquaires existantes. 
3) L’appui du Fonds mondial couvre différents types de moustiquaires conformément à la politique de l'OMS; les moustiquaires imprégnées de pyréthrinoïde uniquement, de pyréthrinoïde-PBO et d’ingrédients actifs doubles (dans l’attente des recommandations de l’OMS, qui n’existaient pas lors de la rédaction de ce document) peuvent être considérées pour financement dans les limites du montant alloué. Cependant, le déficit en moustiquaires imprégnées de pyréthrinoïde uniquement devra être comblé en priorité. </t>
  </si>
  <si>
    <t>1) Include the completed RBM Partnership Programmatic Gap Analysis tool or any other quantification tool used by the country as an annex to the concept note submission.
2) As mop up campaigns are generally discouraged, the Global Fund programmatic gap table does not request information on existing nets.
3) The Global Fund supports different type of nets in line with WHO policy; pyrethroid-only nets , pyrethroid-PBO and Dual active ingredient nets (Pending WHO recommendation unavailable at the time of writing of this document), can be considered for funding within the allocation amount. However, the gap in pyrethroid-only nets must be filled first.</t>
  </si>
  <si>
    <t>Country need already covered:
Admitted: 
1) Country need already covered is broken down into need planned to be covered by domestic resources (line C1), and external resources (line C2). 
2) National private sector investments are to be included under domestic sources. 
3) In cases where part of the need during the year is covered by a current Global Fund grant (that ends prior to the start of the new implementation period), it can be included in the external resources category. 
4)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5) If this is the case, specify in the comments box that line C1 refers to the total of both domestic and external resources.
Pre-referral: 
1) Country need already covered is broken down into need planned to be covered by domestic resources (line H1), and external resources (line H2). 
2) National private sector investments are to be included under domestic sources. 
3) In cases where part of the need during the year is covered by a current Global Fund grant (that ends prior to the start of the new implementation period), it can be included in the external resources category. 
4) Once H1 and H2 are filled in, the total of country need already covered is automatically calculated in line H3. Note that line H3 is locked and cannot be overridden. Therefore, please use line H1 to provide a total if the domestic and external breakdown of resources is not available. 
5) If this is the case, specify in the comments box that line H1 refers to the total of both domestic and external resources.</t>
  </si>
  <si>
    <t>Programmatic gap: 
The programmatic gap is calculated based on the total estimated severe malaria cases (not covered with domestic and external resources, including Global Fund funding).</t>
  </si>
  <si>
    <t>Coverage indicator: 
Number of insecticide-treated nets distributed to at-risk populations (mass campaign and continuous distribution).</t>
  </si>
  <si>
    <t>Need and gaps for non-pyrethroid-only ITNs:
Based on the most recent entomologic data, non-pyrethroid-only nets may be the appropriate choice for all or part of the country. The applicant should indicate the number of PBO and Dual active ingredient (Dual a.i.) nets that would be optimal to achieve effective vector control in their context in line M1 for PBO and N1 for Dual a.i.. If the government or other partners plan to provide PBO and/or Dual a.i. nets (even if there is a gap in coverage of at risk populations), please note the amount in line M2/N2. The gap in PBO and/or Dual a.i. nets will be automatically calculated in line M and N. 
The Global Fund supports different type of nets in line with WHO policy; pyrethroid-only nets, pyrethroid-PBO and Dual active ingredient nets (Pending WHO recommendation unavailable at the time of writing of this document). The amount of PBOs/Dual a.i. requested within the allocation should be included in line M3/N3. The final gap in PBOs/Dual a.i. nets will be automatically calculated in line M/N. Gaps that remain (in pyrethroid-only and/or PBO nets and/or Dual a.i.) should be considered for inclusion in the PAAR. If an area was previously covered by PBO or Dual ai nets (ex. in the last mass campaign) and cannot be covered with the existing resources, please note this in the comment section (and the amount of PBO/Dual a.i. nets that would be needed to maintain coverage in the geographic area previously covered by PBO/Dual a.i. nets) - consider prioritizing this gap in the PAAR request.</t>
  </si>
  <si>
    <t>Country target:
Refers to NSP or any other latest agreed country target.
1) "#" refers to the number of spraying events i.e. number of households to be sprayed in the area targeted for IRS multiplied by the frequency of spraying cycle. 
2) "%" refers to the percentage of households to be sprayed among the total number of households in the areas targeted for IRS.
3) Include the number of households in the targeted area in the comments box. It can be derived from household census. Explain in comments box if any other method/assumptions were used.
4) Specify the frequency of spraying in the comments box.</t>
  </si>
  <si>
    <t>Cible du pays :
Se rapporte au plan stratégique national ou à toute autre cible du pays approuvée plus récemment.
1) « # » correspond au nombre de ménages concernés par une pulvérisation dans la zone cible multiplié par la fréquence des pulvérisations.
2) « % » correspond au pourcentage de ménages concernés par une pulvérisation dans le total des ménages se trouvant dans la zone ciblée.
3) Précisez le nombre total de ménages se trouvant dans la zone ciblée dans la cellule des observations. Ce nombre pourra être provenir du recensement des ménages. Indiquez dans la cellule « Observations » si une autre méthode ou d'autres hypothèses ont été utilisées.
4) Précisez la fréquence des opérations de pulvérisation dans la cellule des observations.</t>
  </si>
  <si>
    <t>Indicateur de couverture : 
Proportion de ménages dans les zones ciblées qui ont bénéficié d'une pulvérisation intradomiciliaire au cours de la période de communication de l'information.</t>
  </si>
  <si>
    <t>Country target:
Refers to NSP or any other latest agreed country target.
1) Include cases to be treated in the community.
2) "#" refer to the total number of cases to be treated in the community and "%" refers to the malaria cases that are treated in the community among the estimated malaria cases in the community.</t>
  </si>
  <si>
    <t>Meta del país:
Se refiere al Plan Estratégico Nacional (PEN) o a la última meta del país acordada.
1) Incluya los casos que se va a tratar en la comunidad.
2) "#" se refiere al número total de casos que se va a tratar en la comunidad y "%" se refiere a los casos de malaria que se tratan en la comunidad entre todos los casos estimados de malaria en la comunidad.</t>
  </si>
  <si>
    <t>Microscopía: B1-C4</t>
  </si>
  <si>
    <t>RDT: B2 - C5</t>
  </si>
  <si>
    <t>Pruebas de diagnóstico rápido: B2 - C5</t>
  </si>
  <si>
    <t>F2. RDT: E2 + C5</t>
  </si>
  <si>
    <t>Microscopy: B1 - C4</t>
  </si>
  <si>
    <t>D. Expected annual gap in meeting the need: B2 - C3</t>
  </si>
  <si>
    <t>F2. Pruebas de diagnóstico rápido: E2 + C5</t>
  </si>
  <si>
    <t>F1. Microscopía: E1 + C4</t>
  </si>
  <si>
    <t>F1. Microscopy: E1 + C4</t>
  </si>
  <si>
    <t>H. Total country need already covered: H1 + H2</t>
  </si>
  <si>
    <t>H. Necesidad total del país ya cubierta: H1 + H2</t>
  </si>
  <si>
    <t>Country target:
Refers to NSP or any other latest agreed country target.
1) Include cases to be treated at public sector health facilities.
2) "#" refers to the total number of cases to be treated at public sector health facilities. 
3) "%" refers to the malaria cases that are treated at public sector health facilities among the estimated malaria cases at public sector health facilities.</t>
  </si>
  <si>
    <t>Coverage indicator: 
Proportion of suspected malaria cases that receive a parasitological test at private sector sites (microscopy and/or RDTs).</t>
  </si>
  <si>
    <t>Population estimates</t>
  </si>
  <si>
    <t>Cible du pays :
Se rapporte au plan stratégique national ou à toute autre cible du pays approuvée plus récemment
1) Indiquez les cas à diagnostiquer dans des établissements privés.
2) « # » se rapporte au nombre total de cas suspects de paludisme à tester par microscopie et/ou TDR dans des établissements privés Bien qu'une ventilation microscopie/TDR soit demandée, indiquez uniquement le total s'il vous est impossible de fournir des données ventilées.
3) « % » correspond au nombre de cas suspects de paludisme soumis à un test parasitologique par microscopie et/ou TDR dans des établissements privés dans le total des cas suspects de paludisme dans ces établissements</t>
  </si>
  <si>
    <t>D. Brecha anual prevista para cubrir la necesidad: A - C6</t>
  </si>
  <si>
    <t>B. Cibles du pays(en conformité avec le PSN)</t>
  </si>
  <si>
    <t>B3. Objetivos Nacionales (del Plan Estratégico Nacional) de la TCA 3</t>
  </si>
  <si>
    <t>B2. Objetivos Nacionales (del Plan Estratégico Nacional) de la TCA 2</t>
  </si>
  <si>
    <t>B. Objetivos Nacionales (del Plan Estratégico Nacional)</t>
  </si>
  <si>
    <t>A. Población total con necesidades o a riesgo en el grupo de edad diana</t>
  </si>
  <si>
    <t>Population totale dans le besoin ou à risque dans le groupe d'âge cible</t>
  </si>
  <si>
    <t>For non-malaria iCCM commodities, please complete the non-malaria iCCM commodities tab "Non-Malaria iCCM commodities" in the programmatic gap table "PGT_CHW" and ensure your country meets the eligibility requirements outlined in the RSSH Information Note.</t>
  </si>
  <si>
    <t>Para productos para el manejo de casos en la comunidad no relacionados con la malaria, por favor complete la pestaña de "productos para el manejo de casos en la comunidad no relacionados con la malaria" en la tabla de brechas por los trabajadores de salud comunitarios (PGT_CHW).  Asegúrese que su país cumple los requisitos detallados de elegibilidad para productos para el manejo de casos en la comunidad no relacionados con la malaria detallados en la Nota de Información de SSRS.</t>
  </si>
  <si>
    <t>La note d'information du Fonds mondial sur le SRPS- https://www.theglobalfund.org/media/4759/core_resilientsustainablesystemsforhealth_infonote_en.pdf</t>
  </si>
  <si>
    <t xml:space="preserve">Indicateur de couverture : 
Proportion de cas suspect de paludisme soumis à un test parasitologique dans des formations sanitaires du secteur public (microscopie et/ou TDR).
</t>
  </si>
  <si>
    <t>Indicador de cobertura: 
Proporción de casos sospechosos de malaria que se someten a una prueba parasitológica en establecimientos de salud del sector público (microscopía o pruebas de diagnóstico rápido).</t>
  </si>
  <si>
    <t>Número total estimado de casos sospechosos de malaria (centros públicos):
Se refiere al número estimado de casos sospechosos de malaria en centros públicos. Especifique la fuente de datos o referencia en la casilla de comentarios. Incluya también el porcentaje estimado de casos sospechosos en el país que probablemente vayan a recibir cuidados en centros públicos.</t>
  </si>
  <si>
    <r>
      <rPr>
        <sz val="11"/>
        <color rgb="FFFF0000"/>
        <rFont val="Arial"/>
        <family val="2"/>
      </rPr>
      <t>Lacune programmatique :</t>
    </r>
    <r>
      <rPr>
        <sz val="11"/>
        <color theme="1"/>
        <rFont val="Arial"/>
        <family val="2"/>
      </rPr>
      <t xml:space="preserve">
Le déficit programmatique est calculé à partir du nombre total estimé de cas suspects de paludisme </t>
    </r>
    <r>
      <rPr>
        <sz val="11"/>
        <color rgb="FFFF0000"/>
        <rFont val="Arial"/>
        <family val="2"/>
      </rPr>
      <t>dans des formations sanitaires secteur public (ligne A).</t>
    </r>
  </si>
  <si>
    <r>
      <rPr>
        <sz val="11"/>
        <color rgb="FFFF0000"/>
        <rFont val="Arial"/>
        <family val="2"/>
      </rPr>
      <t>Commentaires/Hypothèses :</t>
    </r>
    <r>
      <rPr>
        <sz val="11"/>
        <color theme="1"/>
        <rFont val="Arial"/>
        <family val="2"/>
      </rPr>
      <t xml:space="preserve">
1) Indiquez la proportion estimée des cas qui sont diagnostiqués dans des infrastructures publiques dans le total des cas suspects de paludisme.
2) Indiquez la proportion attendue des cas diagnostiqués par la microscopie et celle des cas diagnostiqués à l'aide de TDR.
3) Précisez qui sont les autres sources de financement.</t>
    </r>
  </si>
  <si>
    <r>
      <rPr>
        <sz val="11"/>
        <color rgb="FFFF0000"/>
        <rFont val="Arial"/>
        <family val="2"/>
      </rPr>
      <t>Lacune programmatique :</t>
    </r>
    <r>
      <rPr>
        <sz val="11"/>
        <color theme="1"/>
        <rFont val="Arial"/>
        <family val="2"/>
      </rPr>
      <t xml:space="preserve">
Le déficit programmatique est calculé à partir du nombre total estimé de cas suspects de paludisme </t>
    </r>
    <r>
      <rPr>
        <sz val="11"/>
        <color rgb="FFFF0000"/>
        <rFont val="Arial"/>
        <family val="2"/>
      </rPr>
      <t xml:space="preserve">dans des formations sanitaires secteur privés (ligne A). </t>
    </r>
  </si>
  <si>
    <r>
      <rPr>
        <sz val="11"/>
        <color rgb="FFFF0000"/>
        <rFont val="Arial"/>
        <family val="2"/>
      </rPr>
      <t>Commentaires/Hypothèses :</t>
    </r>
    <r>
      <rPr>
        <sz val="11"/>
        <color theme="1"/>
        <rFont val="Arial"/>
        <family val="2"/>
      </rPr>
      <t xml:space="preserve">
1) Indiquez la proportion estimée des cas qui sont diagnostiqués dans de secteur privé dans le total des cas suspects de paludisme.
2) Indiquez la proportion attendue des cas diagnostiqués par la microscopie et celle des cas diagnostiqués à l'aide de TDR.
</t>
    </r>
    <r>
      <rPr>
        <sz val="11"/>
        <color rgb="FFFF0000"/>
        <rFont val="Arial"/>
        <family val="2"/>
      </rPr>
      <t>3) Précisez quelles sont les autres sources de financement.</t>
    </r>
  </si>
  <si>
    <t xml:space="preserve">Nombre total de cas estimés de paludisme :
Fait référence au PSN et prend en compte les cas vus dans tous les secteurs (la somme des cas vus dans les formations sanitaires du secteur public, la communauté et du secteur privé). Toute différence entre ce chiffre et la somme du total des cas estimés par secteur devra être expliqués dans la section commentaire. </t>
  </si>
  <si>
    <t xml:space="preserve">Cible du pays :
1) “#” correspond au nombre total des cas à traiter, fixé comme cible par le pays. 
2) “%” correspond à ce nombre divisé par le nombre total de cas attendus. 
3) Concernant B1, B2 et B3, « # » correspond au total attendu de cas à traiter avec chacun des CTAs. Ces chiffres peuvent être dérivés de ceux utilisés pour la quantification des CTAs. 
4) Si le pays ne prévoit que d’utiliser deux CTAs, B1 et B2 devront être remplis et B3 laissé vide.   </t>
  </si>
  <si>
    <t>Indicateur de couverture : 
Proportion de cas de paludisme confirmés ayant reçu un traitement antipaludique de première intention dans des formations sanitaires du secteur public (CM-2a).</t>
  </si>
  <si>
    <t>Besoins du pays déjà couverts :
1) Les besoins du pays déjà couverts sont partagés entre les besoins devant être couverts par des ressources nationales (ligne C1) et par des ressources extérieures (ligne C2). 
2) Les investissements du secteur privé national doivent figurer dans les sources nationales. 
3) Dans les cas où une partie des besoins d’une année est couverte par une subvention en cours du Fonds mondial (se terminant avant le début de la nouvelle période de mise en œuvre), le montant correspondant peut être inclus dans la catégorie des ressources extérieures. 
4) Une fois les lignes C1 et C2 remplies, le total des besoins du pays déjà couverts s'affiche automatiquement dans la ligne C3. Notez que la ligne C3 est verrouillée et ne peut pas être modifiée. Par conséquent, si vous ne disposez pas de données ventilées entre ressources nationales et extérieures, indiquez le total dans la ligne C1. 
5) Dans ce cas, précisez dans la cellule des observations que les données de la ligne C1 correspondent au total des ressources nationales et extérieures.</t>
  </si>
  <si>
    <r>
      <rPr>
        <sz val="11"/>
        <color rgb="FFFF0000"/>
        <rFont val="Arial"/>
        <family val="2"/>
      </rPr>
      <t>Nombre total de cas estimés de paludisme</t>
    </r>
    <r>
      <rPr>
        <sz val="11"/>
        <color theme="1"/>
        <rFont val="Arial"/>
        <family val="2"/>
      </rPr>
      <t xml:space="preserve"> (communauté) : 
Correspond au nombre estimé de cas de paludisme (présumés et confirmés) à traiter dans la communauté.
Indiquez la source des données/des références dans la cellule des observations Précisez également ici le pourcentage des cas estimés dans le pays, qui sont susceptibles de consulter dans des structures communautaires.</t>
    </r>
  </si>
  <si>
    <t>Cible du pays :
Se rapporte au plan stratégique national ou à toute autre cible du pays approuvée plus récemment.
1) Indiquez les cas à traiter dans la communauté.
2) « # » correspond au nombre total de cas à traiter dans la communauté et « % » correspond au pourcentage de cas de paludisme traités dans la communauté dans le total des cas estimés de paludisme dans la communauté.</t>
  </si>
  <si>
    <r>
      <rPr>
        <sz val="11"/>
        <color rgb="FFFF0000"/>
        <rFont val="Arial"/>
        <family val="2"/>
      </rPr>
      <t>Lacune programmatique :</t>
    </r>
    <r>
      <rPr>
        <sz val="11"/>
        <color theme="1"/>
        <rFont val="Arial"/>
        <family val="2"/>
      </rPr>
      <t xml:space="preserve">
Le déficit programmatique est calculé à partir du nombre total estimé de cas de paludisme (présumés et confirmés) à traiter au niveau communautaire (</t>
    </r>
    <r>
      <rPr>
        <sz val="11"/>
        <color rgb="FFFF0000"/>
        <rFont val="Arial"/>
        <family val="2"/>
      </rPr>
      <t>ligne A</t>
    </r>
    <r>
      <rPr>
        <sz val="11"/>
        <color theme="1"/>
        <rFont val="Arial"/>
        <family val="2"/>
      </rPr>
      <t>).</t>
    </r>
  </si>
  <si>
    <r>
      <rPr>
        <sz val="11"/>
        <color rgb="FFFF0000"/>
        <rFont val="Arial"/>
        <family val="2"/>
      </rPr>
      <t>Commentaires/Hypothèses :</t>
    </r>
    <r>
      <rPr>
        <sz val="11"/>
        <color theme="1"/>
        <rFont val="Arial"/>
        <family val="2"/>
      </rPr>
      <t xml:space="preserve">
1) Précisez la proportion estimée de cas traités dans la communauté dans le total estimé des cas paludisme traités.
</t>
    </r>
    <r>
      <rPr>
        <sz val="11"/>
        <color rgb="FFFF0000"/>
        <rFont val="Arial"/>
        <family val="2"/>
      </rPr>
      <t>2) Précisez quelles sont les autres sources de financement.</t>
    </r>
  </si>
  <si>
    <r>
      <rPr>
        <sz val="11"/>
        <color rgb="FFFF0000"/>
        <rFont val="Arial"/>
        <family val="2"/>
      </rPr>
      <t>Lacune programmatique :</t>
    </r>
    <r>
      <rPr>
        <sz val="11"/>
        <color theme="1"/>
        <rFont val="Arial"/>
        <family val="2"/>
      </rPr>
      <t xml:space="preserve">
Le déficit programmatique est calculé à partir du nombre total estimé de cas de paludisme (présumés et confirmés) à traiter dans des établissements privés (</t>
    </r>
    <r>
      <rPr>
        <sz val="11"/>
        <color rgb="FFFF0000"/>
        <rFont val="Arial"/>
        <family val="2"/>
      </rPr>
      <t xml:space="preserve">ligne </t>
    </r>
    <r>
      <rPr>
        <sz val="11"/>
        <color theme="1"/>
        <rFont val="Arial"/>
        <family val="2"/>
      </rPr>
      <t>A).</t>
    </r>
  </si>
  <si>
    <r>
      <rPr>
        <sz val="11"/>
        <color rgb="FFFF0000"/>
        <rFont val="Arial"/>
        <family val="2"/>
      </rPr>
      <t>Commentaires/Hypothèses :</t>
    </r>
    <r>
      <rPr>
        <sz val="11"/>
        <color theme="1"/>
        <rFont val="Arial"/>
        <family val="2"/>
      </rPr>
      <t xml:space="preserve">
1) Précisez la proportion estimée de cas traités dans le secteur privé dans le total estimé des cas paludisme traités.
</t>
    </r>
    <r>
      <rPr>
        <sz val="11"/>
        <color rgb="FFFF0000"/>
        <rFont val="Arial"/>
        <family val="2"/>
      </rPr>
      <t>2) Précisez quelles sont les autres sources de financement.</t>
    </r>
  </si>
  <si>
    <t>Indicateur de couverture : 
Nombre de moustiquaires imprégnées d’insecticide distribuées aux populations à risque (campagne de masse et distribution continue).</t>
  </si>
  <si>
    <t>Population totale dans le pays :
Si vous utilisez des données de recensement - indiquez dans la section commentaires la date du dernier recensement et appliquez le taux de croissance estimé de la population. Si vous utilisez des chiffres de population ajustés (par exemple, lors d'un précédent exercice de recensement des ménages), spécifiez la source/référence des données dans la section commentaires et incluez les autres hypothèses retenues, le cas échéant. Si vous couvrez des populations particulières, telles que des réfugiés ou des migrants, veuillez également inclure les informations pertinentes dans la section commentaires.</t>
  </si>
  <si>
    <t>Besoins du pays déjà couverts :
1) Les besoins du pays déjà couverts sont partagés entre les besoins devant être couverts par des ressources nationales (ligne H1) et par des ressources extérieures (ligne H2). 
2) Les investissements du secteur privé national doivent figurer dans les sources nationales. 
3) Dans les cas où une partie des besoins d’une année est couverte par une subvention en cours du Fonds mondial (se terminant avant le début de la nouvelle période de mise en œuvre), le montant correspondant peut être inclus dans la catégorie des ressources extérieures. 
4) Une fois les lignes H1 et H2 remplies, le total des besoins du pays déjà couverts s'affiche automatiquement dans la ligne H3. Notez que la ligne H3 est verrouillée et ne peut pas être modifiée. Par conséquent, si vous ne disposez pas de données ventilées entre ressources nationales et extérieures, indiquez le total dans la ligne H1. 
5) Dans ce cas, précisez dans la cellule des observations que les données de la ligne H1 correspondent au total des ressources nationales et extérieures.</t>
  </si>
  <si>
    <t>Lacune programmatique :
Le déficit programmatique est calculé à partir de la cible du pays (ligne B, c'est-à-dire le nombre de foyers ciblés pour une pulvérisation intradomiciliaire).</t>
  </si>
  <si>
    <r>
      <rPr>
        <sz val="11"/>
        <color rgb="FFFF0000"/>
        <rFont val="Arial"/>
        <family val="2"/>
      </rPr>
      <t>Lacune programmatique :</t>
    </r>
    <r>
      <rPr>
        <sz val="11"/>
        <color theme="1"/>
        <rFont val="Arial"/>
        <family val="2"/>
      </rPr>
      <t xml:space="preserve">
Le déficit programmatique est calculé à partir des besoins totaux (</t>
    </r>
    <r>
      <rPr>
        <sz val="11"/>
        <color rgb="FFFF0000"/>
        <rFont val="Arial"/>
        <family val="2"/>
      </rPr>
      <t>ligne</t>
    </r>
    <r>
      <rPr>
        <sz val="11"/>
        <color theme="1"/>
        <rFont val="Arial"/>
        <family val="2"/>
      </rPr>
      <t> A).</t>
    </r>
  </si>
  <si>
    <r>
      <rPr>
        <sz val="11"/>
        <color rgb="FFFF0000"/>
        <rFont val="Arial"/>
        <family val="2"/>
      </rPr>
      <t>Commentaires/Hypothèses :</t>
    </r>
    <r>
      <rPr>
        <sz val="11"/>
        <color theme="1"/>
        <rFont val="Arial"/>
        <family val="2"/>
      </rPr>
      <t xml:space="preserve">
1) Précisez qui sont les autres sources de financement.
2) Indiquez la proportion estimée de femmes enceintes qui fréquentent les centres de consultations prénatales.</t>
    </r>
  </si>
  <si>
    <t>Merci de bien vouloir remplir des tableaux des lacunes programmatiques distincts pour les modules prioritaires qui se rapportent à la demande de financement relative au paludisme. La liste suivante précise les modules possibles et les interventions correspondantes qui peuvent être sélectionnés. Ne remplissez des tableaux que pour les interventions pouvant faire l'objet d'un soutien et pour lesquels un financement est demandé. Consultez le Manuel du cadre modulaire pour obtenir la liste de l'ensemble des modules et des interventions, avec leur description et leurs indicateurs. 
Pour obtenir des indications au moment de compléter le tableau des lacunes programmatiques, reportez-vous au Manuel du cadre modulaire et à la note d'information du Fonds mondial sur le paludisme, où les documents d'orientation technique appropriés sont référencés.
Modules/interventions prioritaires :
- Prise en charge des cas
          -&gt; Dépistage du paludisme
          -&gt; Traitement
- Lutte antivectorielle
          -&gt; Moustiquaires (contenant uniquement des pyréthrinoïde, et moustiquaires PBO et a doubles ingrédients actifs conditionnelles a la recommandation de l’OMS) - campagne de masse et distribution continue
          -&gt; Pulvérisation intra-domiciliaire à effet rémanent
- Interventions de prévention spécifiques
          -&gt; Traitement préventif intermittent pendant la grossesse (TPIg)
          -&gt; Chimio-prevention du paludisme saisonnier (CPS)</t>
  </si>
  <si>
    <t>RBM Partnership Country Gap Analysis tool :  https : //endmalaria.org/about-us-governance-partner-committees/countryregional-support-partner-committee-crspc</t>
  </si>
  <si>
    <t>L'outil d'analyse des déficits programmatiques du partenariat Faire reculer le paludisme - https://endmalaria.org/about-us-governance-partner-committees/countryregional-support-partner-committee-crspc</t>
  </si>
  <si>
    <t>Gestión de casos :  diagnóstico (centros públicos)</t>
  </si>
  <si>
    <t>Coverage indicator:  
Proportion of suspected malaria cases that receive a parasitological test at public sector health facilities (microscopy and/or RDTs).</t>
  </si>
  <si>
    <t>Lacune programmatique : 
Le déficit programmatique est calculé à partir du nombre total estimé de cas suspects de paludisme dans les établissements de santé du secteur public (ligne A).</t>
  </si>
  <si>
    <t>D. Déficit annuel attendu par rapport aux besoins :  A - C6</t>
  </si>
  <si>
    <t>F. Couverture à partir de la somme allouée et d'autres ressources :  E + C6</t>
  </si>
  <si>
    <t xml:space="preserve">Indicateur de couverture : 
Proportion des cas de paludisme confirmés ayant reçu un traitement antipaludique de première intention. </t>
  </si>
  <si>
    <t>K. MILD devant être financées par la somme allouée et d'autres ressources  :  J + H</t>
  </si>
  <si>
    <t xml:space="preserve">Comentarios/supuestos:
1) Especifique el porcentaje de casos que se trata en centros privados sobre el número total estimado de casos de malaria tratados 
2) Especifique cuáles son las otras fuentes de financiación. </t>
  </si>
  <si>
    <t xml:space="preserve">Besoins et lacunes programmatiques, uniquement pour les moustiquaires non pyréthrinoïde :
Sur la base des données entomologiques les plus récentes, les moustiquaires imprégnées avec d’autres insecticides que les pyréthrinoïdes uniquement pourraient être le choix approprié pour une partie ou tout le pays. Le candidat devra indiquer, à la ligne M1 (pour les PBO) et N1 (pour les moustiquaires à ingrédients actifs doubles - Dual a.i) le nombre optimal de moustiquaires PBO ou Dual a.i. qui permettra une lutte antivectorielle efficace. Si le gouvernement ou tout autre partenaire prévoit d’acheter des moustiquaires PBO et ou Dual a.i. (même si les populations à risque ne seront pas entièrement couvertes), merci d’indiquer la quantité à la ligne M2/N2. Le déficit en moustiquaires PBO et/ou Dual a.i. sera automatiquement calculé aux lignes M et N. 
Le Fonds mondial finance l’achat de différents types de moustiquaires conformément à la politique de l’OMS: les moustiquaires imprégnées de pyréthrinoïde uniquement, de pyréthrinoïde - PBO et d’ingrédients actifs doubles (dans l’attente des recommandations de l’OMS, qui n’existaient pas lors de la rédaction de ce document). Le nombre de PBO/Dual a.i demandé dans le cadre du montant alloué doit être inclus á la ligne M3/N3. Le déficit final en moustiquaires PBOs/Dual a.i. sera automatiquement calculé en ligne M/N. Le besoin restant à couvrir (en moustiquaires imprégnées de pyréthrinoïde uniquement, PBO et/ou Dual a.i.) devra être considéré pour inclusion dans le PAAR.  Si une zone géographique était préalablement couverte par des PBO ou Dual a.i. (lors la précédente campagne de masse par exemple) et ne peut plus l’être en fonction des ressources disponibles, merci de l’indiquer dans la section commentaires (ainsi que la quantité de PBO et/ou Dual a.i. qui serait nécessaire pour maintenir le taux de couverture dans cette zone géographique) – veuillez considérer à donner la priorité à ce déficit dans le PAAR. </t>
  </si>
  <si>
    <t>Comentarios/supuestos:
1) Especifique los años en los que se llevarán a cabo las campañas de distribución de masa y el área  cubierta por estas campañas.
2) Especifique las zonas geográficas en las que se distribuirán los mosquiteros (fuera de la campaña e masa) cada año.
3) Especifique cuáles son las otras fuentes de financiación.</t>
  </si>
  <si>
    <r>
      <rPr>
        <sz val="11"/>
        <color rgb="FFFF0000"/>
        <rFont val="Arial"/>
        <family val="2"/>
      </rPr>
      <t>Commentaires/Hypothèses :</t>
    </r>
    <r>
      <rPr>
        <sz val="11"/>
        <color theme="1"/>
        <rFont val="Arial"/>
        <family val="2"/>
      </rPr>
      <t xml:space="preserve">
1) Précisez les zones cibles.
2) Indiquez si la pulvérisation intradomiciliaire est faite de manière régulière ou en réaction à la détection de foyers de la maladie. Si l'opération est régulière, précisez la fréquence des pulvérisations.
</t>
    </r>
    <r>
      <rPr>
        <sz val="11"/>
        <color rgb="FFFF0000"/>
        <rFont val="Arial"/>
        <family val="2"/>
      </rPr>
      <t>3) Précisez quelles sont les autres sources de financement.</t>
    </r>
  </si>
  <si>
    <t>D. Déficit annuel attendu par rapport à la cible  :  B - C3</t>
  </si>
  <si>
    <t xml:space="preserve">Cible du pays :
Se rapporte au PSN ou à toute autre cible du pays approuvée plus récemment.
1) « # » correspond au nombre de femmes enceintes censées recevoir au moins trois doses du traitement préventif intermittent.
2) « % » correspond au nombre de femmes ayant reçu au moins trois doses du TPIg lors de leurs CPN ou par d’autres canaux d’offres de services chaque année parmi les femmes attendues pour la CPN.
3) Les cibles doivent prendre en compte la couverture actuelle de la CPN ainsi que l'augmentation prévue de cette dernière. </t>
  </si>
  <si>
    <t>Besoins du pays déjà couverts  : 
1) Les besoins du pays déjà couverts sont subdivisés entre les besoins devant être couverts par des ressources nationales (ligne C1) et par des ressources extérieures (ligne C2). 
2) Les investissements du secteur privé national doivent être inclus dans les sources nationales. 
3) Dans les cas où une partie des besoins d’une année est couverte par une subvention en cours du Fonds mondial (se terminant avant le début de la nouvelle période de mise en œuvre), le montant correspondant peut être inclus dans la catégorie des ressources extérieures. 
4) Une fois les lignes C1 et C2 remplies, le total des besoins du pays déjà couverts s'affiche automatiquement dans la ligne C3. Notez que la ligne C3 est verrouillée et ne peut pas être modifiée. Par conséquent, si vous ne disposez de données ventilées entre ressources nationales et extérieures, indiquez le total dans la ligne C1. 
5) Dans ce cas, précisez dans la cellule des observations que les données de la ligne C1 correspondent au total des ressources nationales et extérieures.</t>
  </si>
  <si>
    <t>Lacune programmatique  : 
L’écart programmatique est calculé à partir des besoins totaux (ligne A).</t>
  </si>
  <si>
    <t>Commentaires/Hypothèses  : 
1) Précisez quelles sont les autres sources de financement.
2) Indiquez le nombre estimé d'enfants du groupe d’âge cible vivant dans la zone géographique ciblée pour la CPS.</t>
  </si>
  <si>
    <t xml:space="preserve">Besoins actuels estimés du pays : 
Cette section inclut le total des cas estimés de paludisme (toutes formations sanitaires), y compris les cas estimés de paludisme grave (selon le PSN). La ligne B1 correspond au nombre de cas estimés á traiter avec l’Artesunate Suppositoire. La line B2 correspond au nombre de cas estimés á traiter avec des antipaludéens injectables (Artesutane, Arthemether ou Quinine injectables). B1 et B2 devront provenir des exercices de quantifications du pays. </t>
  </si>
  <si>
    <t>Indicateur de couverture : 
Proportion des cas de paludisme grave ayant reçu le traitement antipaludéen recommandé dans le pays (tous secteurs).</t>
  </si>
  <si>
    <t>Commentaires/Hypothèses :
1) Précisez la proportion de cas estimes de paludisme grave parmi tous les cas estimés de paludisme traités. 
2) Précisez quelles sont les autres sources de financement.</t>
  </si>
  <si>
    <t>C4. Besoins du pays devant être couverts (ressources nationales et extérieures) : Microscopie</t>
  </si>
  <si>
    <t>C5. Besoins du pays devant être couverts (ressources nationales et extérieures) : TDR</t>
  </si>
  <si>
    <t xml:space="preserve">C6. Total des besoins du pays déjà couverts (ressources nationales et extérieures) : </t>
  </si>
  <si>
    <t>Microscopie :  B1 - C4</t>
  </si>
  <si>
    <t>TDR :  B2 - C5</t>
  </si>
  <si>
    <t>F1. Microscopie :  E1 + C4</t>
  </si>
  <si>
    <t>F2. TDR :  E2 + C5</t>
  </si>
  <si>
    <t>G. Déficit restant :  A - F</t>
  </si>
  <si>
    <t>H. Total des besoins du pays déjà couverts :  H1 + H2</t>
  </si>
  <si>
    <t>G. Déficit restant :  B - F</t>
  </si>
  <si>
    <t>F. Couverture à partir de la somme allouée et d'autres ressources :  E + C3</t>
  </si>
  <si>
    <t xml:space="preserve">D. Déficit annuel attendus dans la couverture des besoins :  B2 - C3 </t>
  </si>
  <si>
    <t>G. Déficit restant :  B2 - F</t>
  </si>
  <si>
    <t xml:space="preserve">I. Déficit annuel attendus dans la couverture des besoins :  B1 - H3 </t>
  </si>
  <si>
    <t xml:space="preserve">K. Taux de couverture atteint grâce au montant alloué et autres ressources :  J + H3 </t>
  </si>
  <si>
    <t>Indicador de cobertura: 
Proporción de casos sospechosos de malaria que se someten a una prueba parasitológica en la comunidad. (pruebas de diagnóstico rápido).</t>
  </si>
  <si>
    <r>
      <t xml:space="preserve">Indicateur de couverture : 
</t>
    </r>
    <r>
      <rPr>
        <sz val="11"/>
        <color rgb="FFFF0000"/>
        <rFont val="Arial"/>
        <family val="2"/>
      </rPr>
      <t>Proportion de cas suspects de paludisme soumis à un test parasitologique dans des structures privées.</t>
    </r>
    <r>
      <rPr>
        <sz val="11"/>
        <color theme="1"/>
        <rFont val="Arial"/>
        <family val="2"/>
      </rPr>
      <t xml:space="preserve"> (microscopie et/ou TDR).</t>
    </r>
  </si>
  <si>
    <r>
      <t xml:space="preserve">Indicador de cobertura: 
</t>
    </r>
    <r>
      <rPr>
        <sz val="11"/>
        <color rgb="FFFF0000"/>
        <rFont val="Arial"/>
        <family val="2"/>
      </rPr>
      <t xml:space="preserve">Proporción de casos sospechosos de malaria que se someten a una prueba parasitológica en centros del sector privado </t>
    </r>
    <r>
      <rPr>
        <sz val="11"/>
        <color theme="1"/>
        <rFont val="Arial"/>
        <family val="2"/>
      </rPr>
      <t>(microscopía o pruebas de diagnóstico rápido).</t>
    </r>
  </si>
  <si>
    <t>Total estimé des cas suspects de paludisme (secteur privé) :
Correspond au nombre estimé de cas suspects de paludisme dans les établissements privés.
Indiquez la source des données/des références dans la cellule des observations. Précisez également ici le pourcentage des cas suspects estimés dans le pays, qui sont susceptibles de consulter dans le secteur privé.</t>
  </si>
  <si>
    <t>Indicador de cobertura:
Proporción de casos de malaria confirmados que han recibido tratamiento antimalárico de primera línea.</t>
  </si>
  <si>
    <t>Indicador de cobertura:
Proporción de casos de malaria confirmados que han recibido tratamiento antimalárico de primera línea en
establecimientos de salud del sector público (CM-2a).</t>
  </si>
  <si>
    <r>
      <t xml:space="preserve">Coverage indicator:
Proportion of </t>
    </r>
    <r>
      <rPr>
        <sz val="11"/>
        <color rgb="FFFF0000"/>
        <rFont val="Arial"/>
        <family val="2"/>
      </rPr>
      <t>confirmed</t>
    </r>
    <r>
      <rPr>
        <sz val="11"/>
        <color theme="1"/>
        <rFont val="Arial"/>
        <family val="2"/>
      </rPr>
      <t xml:space="preserve"> malaria cases that received first line anti-malarial treatment at public sector health facilities (CM-2a).</t>
    </r>
  </si>
  <si>
    <t>Indicador de cobertura: 
Proporción de casos de malaria confirmados que han recibido tratamiento antimalárico de primera línea en la
comunidad (CM-2b).</t>
  </si>
  <si>
    <t>Indicateur de couverture :
Proportion de cas de paludisme confirmés ayant reçu un traitement antipaludique de première intention dans des structures privées. (CM2-c).</t>
  </si>
  <si>
    <t>Indicador de cobertura:
Proporción de casos de malaria confirmados que han recibido tratamiento antimalárico de primera línea en centros del sector privado (CM-2c).</t>
  </si>
  <si>
    <t>Indicador de cobertura: 
Número de mosquiteros tratados con insecticida distribuidos a las poblaciones en riesgo (campaña a gran escala y distribución continua).</t>
  </si>
  <si>
    <r>
      <t xml:space="preserve">Lutte antivectorielle - Pulvérisation intradomiciliaire </t>
    </r>
    <r>
      <rPr>
        <sz val="11"/>
        <color rgb="FFFF0000"/>
        <rFont val="Arial"/>
        <family val="2"/>
      </rPr>
      <t>d'insecticide à effet rémanent</t>
    </r>
  </si>
  <si>
    <t>Control de vectores - Rociado Residual Intradomiciliario (RRI)</t>
  </si>
  <si>
    <t>Población objetivo:
Se refiere al total estimado de población que vive en las zonas endémicas con malaria que se van a fumigar de acuerdo con el plan nacional de Rociado Residual Intradomiciliario (RRI).</t>
  </si>
  <si>
    <t xml:space="preserve">Meta del país:
Se refiere al Plan Estratégico Nacional (PEN) o a la última meta del país acordada.
1) "#" se refiere al número de fumigaciones, es decir, el número de hogares que se va a fumigar en las áreas seleccionadas para Rociado Residual Intradomiciliario (RRI) multiplicado por la frecuencia del ciclo de fumigación. 
2) "%" se refiere al porcentaje de hogares que será fumigado respecto del número total de hogares en las áreas seleccionadas para RRI. 
3) Incluya el número de hogares en el área seleccionada en la casilla de comentarios. Esta información puede obtenerse a partir del último censo de vivienda. Explique si se utilizó otro método/supuestos. 
4) Especifique la frecuencia de la fumigación en la casilla de comentarios. 
</t>
  </si>
  <si>
    <t xml:space="preserve">Comentarios/Supuestos:
1) Especificar las áreas seleccionadas.
2) Especificar si el Rociado Residual Intradomiciliario es rutinaria o reactiva a los focos de la enfermedad detectados. En el caso de la fumigación rutinaria, indique la frecuencia de la fumigación.
3) Especificar cuáles son las demás fuentes de  financiación. </t>
  </si>
  <si>
    <r>
      <rPr>
        <sz val="11"/>
        <color rgb="FFFF0000"/>
        <rFont val="Arial"/>
        <family val="2"/>
      </rPr>
      <t>Brechas programática:</t>
    </r>
    <r>
      <rPr>
        <sz val="11"/>
        <color theme="1"/>
        <rFont val="Arial"/>
        <family val="2"/>
      </rPr>
      <t xml:space="preserve">
La brecha programática se calcula según la meta del país (fila B - número de hogares seleccionados para el rociado residual intradomiciliario - RRI).</t>
    </r>
  </si>
  <si>
    <t>Coverage indicator: 
Proportion of pregnant women attending antenatal clinics who received three or more doses of intermittent preventive treatment for malaria at antenatal clinics and through the community or other delivery methods (SPI-1).</t>
  </si>
  <si>
    <t xml:space="preserve">Indicateur de couverture : 
Proportion des femmes enceintes fréquentant les centres de consultations prénatales (CPN) ayant reçu au moins trois doses de traitement préventif intermittent pour le paludisme, au niveau communautaire ou à travers d’autres canaux d’offres de services (SPI-1).  </t>
  </si>
  <si>
    <t>Indicador de cobertura: 
Proporción de mujeres embarazadas que acudieron a centros de atención prenatal y recibieron tres o más dosis de tratamiento preventivo intermitente para la malaria y a través de la comunidad u otros métodos de suministro (SPI-1).</t>
  </si>
  <si>
    <t>Onglet  « Specific prev interventions »</t>
  </si>
  <si>
    <t>Coverage indicator: 
Percentage of children who received the full number of courses of seasonal malaria chemoprevention (SMC) per transmission season in the targeted areas (SPI-2.1).</t>
  </si>
  <si>
    <t>Indicateur de couverture : 
Pourcentage d’enfants ayant bénéficié d’une chimio-prophylaxie saisonnière (CPS) complète par saison de transmission dans les zones ciblées (SPI-2.1).</t>
  </si>
  <si>
    <t>Indicador de cobertura: 
Porcentaje de niños que recibieron cursos completos de quimioprevención (QME) de la malaria estacional por estación de transmisión en las áreas seleccionadas (SPI-2.1).</t>
  </si>
  <si>
    <t>Onglet « CM-diagnosis gap tables »</t>
  </si>
  <si>
    <t>Onglet « CM-treatment gap tables »</t>
  </si>
  <si>
    <t>Onglet « Net gap table »</t>
  </si>
  <si>
    <t>Onglet « IRS gap table »</t>
  </si>
  <si>
    <t xml:space="preserve">Pour les produits non paludéens destinés à la prise en charge intégrée des cas au niveau communautaire (PCIME communautaire / iCCM), veuillez remplir l'onglet « Produits iCCM non paludéens » dans le tableau des lacunes de ASC « PGT_CHW » et vous assurer que votre pays répond aux conditions d'éligibilité décrites dans la note d'information SRPS. </t>
  </si>
  <si>
    <t>Q. Déficit restant en moustiquaires PBO : O-P</t>
  </si>
  <si>
    <t>L. Remaining gap: B1- K</t>
  </si>
  <si>
    <t>L. Déficit restante: B1 - K</t>
  </si>
  <si>
    <t>L. Déficit restant: B1-K</t>
  </si>
  <si>
    <r>
      <t xml:space="preserve">Current estimated country need (B - G):
Specify campaign methodology (rolling vs. cyclic) and the years when the mass distribution campaigns will take place and the target area covered by these campaigns in the comments box. The gap table below (lines B-G) are for </t>
    </r>
    <r>
      <rPr>
        <sz val="11"/>
        <color rgb="FFFF0000"/>
        <rFont val="Arial"/>
        <family val="2"/>
      </rPr>
      <t>all</t>
    </r>
    <r>
      <rPr>
        <sz val="11"/>
        <color theme="1"/>
        <rFont val="Arial"/>
        <family val="2"/>
      </rPr>
      <t xml:space="preserve"> nets. There is a section at the bottom of the table (lines M-N) to indicate the optimal number of PBOs and Dual active ingredient (pending WHO recommendation) a country needs based on entomologic data and or previous type of net used.</t>
    </r>
  </si>
  <si>
    <r>
      <t>Besoins estimés actuels du pays (B - G) :
Précisez, dans la section commentaires, la méthodologie de la campagne (distribution progressive ou cyclique), les années où se dérouleront les campagnes de distribution de masse et la zone cible couverte par ces campagnes. Le tableau des lacunes programmatiques ci-dessous (lignes B-G) concerne</t>
    </r>
    <r>
      <rPr>
        <sz val="11"/>
        <color rgb="FFFF0000"/>
        <rFont val="Arial"/>
        <family val="2"/>
      </rPr>
      <t xml:space="preserve"> tous</t>
    </r>
    <r>
      <rPr>
        <sz val="11"/>
        <color theme="1"/>
        <rFont val="Arial"/>
        <family val="2"/>
      </rPr>
      <t xml:space="preserve"> les moustiquaires imprégnées. Une section au bas du tableau (lignes M-N) est prévue pour indiquer le nombre optimal de moustiquaires PBO et à ingrédients actifs doubles (conditionnelles aux recommandations de l’OMS) dont un pays a besoin, sur la base des données entomologiques.</t>
    </r>
  </si>
  <si>
    <r>
      <t xml:space="preserve">Necesidad actual estimada del país (B-G):
Especifique la metodología de las campañas (continuas o cíclicas) y los años en los que se llevarán a cabo las campañas de distribución de masa, así como la zona  cubierta por estas campañas en recuadro de comentarios. La tabla de déficit que aparece a continuación (líneas B-G) corresponde a </t>
    </r>
    <r>
      <rPr>
        <sz val="11"/>
        <color rgb="FFFF0000"/>
        <rFont val="Arial"/>
        <family val="2"/>
      </rPr>
      <t>todos</t>
    </r>
    <r>
      <rPr>
        <sz val="11"/>
        <rFont val="Arial"/>
        <family val="2"/>
      </rPr>
      <t xml:space="preserve"> los mosquiteros tratados. En la parte inferior de la tabla (líneas M-N) se incluye una sección para indicar el número óptimo de mosquiteros PBO y con doble ingrediente activo (pendiente de la recomendación de la OMS) que necesita un país en función de los datos entomológicos o del tipo de mosquitero utilizado anteriormente.</t>
    </r>
  </si>
  <si>
    <t>Latest version updated: 9 February 2023</t>
  </si>
  <si>
    <t>Dernière version mise à jour : le 9 février 2023</t>
  </si>
  <si>
    <t>Última versión actualizada: 9 de febrero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</si>
</sst>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sz val="11"/>
      <color theme="1"/>
      <name val="Calibri"/>
      <family val="2"/>
      <scheme val="minor"/>
    </font>
    <font>
      <b/>
      <sz val="11"/>
      <name val="Arial"/>
      <family val="2"/>
    </font>
    <font>
      <b/>
      <u/>
      <sz val="11"/>
      <name val="Arial"/>
      <family val="2"/>
    </font>
    <font>
      <sz val="11"/>
      <name val="Arial"/>
      <family val="2"/>
    </font>
    <font>
      <b/>
      <sz val="11"/>
      <color rgb="FFFF0000"/>
      <name val="Arial"/>
      <family val="2"/>
    </font>
    <font>
      <b/>
      <sz val="14"/>
      <name val="Arial"/>
      <family val="2"/>
    </font>
    <font>
      <b/>
      <sz val="14"/>
      <color rgb="FFFF0000"/>
      <name val="Arial"/>
      <family val="2"/>
    </font>
    <font>
      <b/>
      <sz val="10"/>
      <color rgb="FFFF0000"/>
      <name val="Arial"/>
      <family val="2"/>
    </font>
    <font>
      <sz val="11"/>
      <color theme="1"/>
      <name val="Arial"/>
      <family val="2"/>
    </font>
    <font>
      <sz val="9"/>
      <name val="Arial"/>
      <family val="2"/>
    </font>
    <font>
      <sz val="9"/>
      <color rgb="FFFF0000"/>
      <name val="Arial"/>
      <family val="2"/>
    </font>
    <font>
      <sz val="11"/>
      <color rgb="FFFF0000"/>
      <name val="Arial"/>
      <family val="2"/>
    </font>
    <font>
      <sz val="11"/>
      <color rgb="FF000000"/>
      <name val="Arial"/>
      <family val="2"/>
    </font>
    <font>
      <i/>
      <sz val="11"/>
      <color theme="1"/>
      <name val="Calibri"/>
      <family val="2"/>
      <scheme val="minor"/>
    </font>
    <font>
      <b/>
      <sz val="11"/>
      <color theme="1"/>
      <name val="Calibri"/>
      <family val="2"/>
      <scheme val="minor"/>
    </font>
    <font>
      <i/>
      <sz val="11"/>
      <name val="Arial"/>
      <family val="2"/>
    </font>
    <font>
      <sz val="11"/>
      <color theme="8"/>
      <name val="Arial"/>
      <family val="2"/>
    </font>
    <font>
      <b/>
      <sz val="11"/>
      <color rgb="FF00B050"/>
      <name val="Arial"/>
      <family val="2"/>
    </font>
    <font>
      <u/>
      <sz val="11"/>
      <color theme="10"/>
      <name val="Calibri"/>
      <family val="2"/>
      <scheme val="minor"/>
    </font>
    <font>
      <sz val="11"/>
      <color theme="1"/>
      <name val="Calibri"/>
      <family val="2"/>
    </font>
    <font>
      <b/>
      <sz val="11"/>
      <color theme="1"/>
      <name val="Arial"/>
      <family val="2"/>
    </font>
    <font>
      <sz val="10"/>
      <color theme="1"/>
      <name val="Arial"/>
      <family val="2"/>
    </font>
    <font>
      <sz val="11"/>
      <name val="Calibri"/>
      <family val="2"/>
      <scheme val="minor"/>
    </font>
    <font>
      <sz val="11"/>
      <name val="Calibri"/>
      <family val="2"/>
    </font>
    <font>
      <b/>
      <sz val="18"/>
      <color theme="1"/>
      <name val="Arial"/>
      <family val="2"/>
    </font>
    <font>
      <sz val="10"/>
      <name val="Arial"/>
      <family val="2"/>
    </font>
    <font>
      <b/>
      <sz val="11"/>
      <color theme="1"/>
      <name val="Georgia"/>
      <family val="1"/>
    </font>
    <font>
      <i/>
      <sz val="11"/>
      <color theme="1"/>
      <name val="Arial"/>
      <family val="2"/>
    </font>
    <font>
      <sz val="11"/>
      <color rgb="FF00B0F0"/>
      <name val="Arial"/>
      <family val="2"/>
    </font>
    <font>
      <b/>
      <sz val="18"/>
      <color theme="0"/>
      <name val="Arial Black"/>
      <family val="2"/>
    </font>
    <font>
      <b/>
      <i/>
      <sz val="11"/>
      <color rgb="FFFF0000"/>
      <name val="Arial"/>
      <family val="2"/>
    </font>
    <font>
      <b/>
      <i/>
      <sz val="18"/>
      <color rgb="FFFF0000"/>
      <name val="Arial"/>
      <family val="2"/>
    </font>
    <font>
      <sz val="8"/>
      <color rgb="FF000000"/>
      <name val="Arial"/>
      <family val="2"/>
    </font>
    <font>
      <sz val="8"/>
      <color theme="1"/>
      <name val="Arial"/>
      <family val="2"/>
    </font>
    <font>
      <b/>
      <sz val="11"/>
      <color theme="0"/>
      <name val="Arial"/>
      <family val="2"/>
    </font>
    <font>
      <sz val="11"/>
      <color theme="0"/>
      <name val="Arial"/>
      <family val="2"/>
    </font>
    <font>
      <sz val="18"/>
      <color theme="0"/>
      <name val="Arial Black"/>
      <family val="2"/>
    </font>
    <font>
      <b/>
      <i/>
      <sz val="11"/>
      <name val="Arial"/>
      <family val="2"/>
    </font>
    <font>
      <b/>
      <sz val="11"/>
      <color theme="10"/>
      <name val="Arial"/>
      <family val="2"/>
    </font>
  </fonts>
  <fills count="20">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1"/>
        <bgColor indexed="64"/>
      </patternFill>
    </fill>
    <fill>
      <patternFill patternType="solid">
        <fgColor theme="0"/>
        <bgColor indexed="64"/>
      </patternFill>
    </fill>
    <fill>
      <patternFill patternType="solid">
        <fgColor theme="4" tint="0.59999389629810485"/>
        <bgColor indexed="64"/>
      </patternFill>
    </fill>
    <fill>
      <patternFill patternType="solid">
        <fgColor rgb="FFFFFF00"/>
        <bgColor indexed="64"/>
      </patternFill>
    </fill>
    <fill>
      <patternFill patternType="solid">
        <fgColor rgb="FFFF0000"/>
        <bgColor indexed="64"/>
      </patternFill>
    </fill>
    <fill>
      <patternFill patternType="solid">
        <fgColor theme="5" tint="0.79998168889431442"/>
        <bgColor indexed="64"/>
      </patternFill>
    </fill>
    <fill>
      <patternFill patternType="solid">
        <fgColor rgb="FFB17ED8"/>
        <bgColor indexed="64"/>
      </patternFill>
    </fill>
    <fill>
      <patternFill patternType="solid">
        <fgColor theme="7" tint="0.59999389629810485"/>
        <bgColor indexed="64"/>
      </patternFill>
    </fill>
    <fill>
      <patternFill patternType="solid">
        <fgColor rgb="FFFCD5B4"/>
        <bgColor indexed="64"/>
      </patternFill>
    </fill>
    <fill>
      <patternFill patternType="solid">
        <fgColor rgb="FFFF33CC"/>
        <bgColor indexed="64"/>
      </patternFill>
    </fill>
    <fill>
      <patternFill patternType="solid">
        <fgColor rgb="FF6E6E6E"/>
        <bgColor indexed="64"/>
      </patternFill>
    </fill>
    <fill>
      <patternFill patternType="solid">
        <fgColor rgb="FFA6A6A6"/>
        <bgColor indexed="64"/>
      </patternFill>
    </fill>
    <fill>
      <patternFill patternType="solid">
        <fgColor rgb="FF04198F"/>
        <bgColor indexed="64"/>
      </patternFill>
    </fill>
    <fill>
      <patternFill patternType="solid">
        <fgColor rgb="FF8294FB"/>
        <bgColor indexed="64"/>
      </patternFill>
    </fill>
    <fill>
      <patternFill patternType="solid">
        <fgColor theme="4"/>
        <bgColor indexed="64"/>
      </patternFill>
    </fill>
    <fill>
      <patternFill patternType="solid">
        <fgColor rgb="FFFFC000"/>
        <bgColor indexed="64"/>
      </patternFill>
    </fill>
  </fills>
  <borders count="25">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style="medium">
        <color auto="1"/>
      </top>
      <bottom/>
      <diagonal/>
    </border>
    <border>
      <left style="thin">
        <color auto="1"/>
      </left>
      <right style="thin">
        <color auto="1"/>
      </right>
      <top style="medium">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medium">
        <color auto="1"/>
      </left>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right/>
      <top/>
      <bottom style="thin">
        <color auto="1"/>
      </bottom>
      <diagonal/>
    </border>
    <border>
      <left/>
      <right style="thin">
        <color auto="1"/>
      </right>
      <top/>
      <bottom/>
      <diagonal/>
    </border>
    <border>
      <left/>
      <right/>
      <top style="thin">
        <color auto="1"/>
      </top>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auto="1"/>
      </bottom>
      <diagonal/>
    </border>
    <border>
      <left style="thin">
        <color auto="1"/>
      </left>
      <right style="thin">
        <color auto="1"/>
      </right>
      <top style="medium">
        <color auto="1"/>
      </top>
      <bottom/>
      <diagonal/>
    </border>
    <border>
      <left style="thin">
        <color indexed="64"/>
      </left>
      <right/>
      <top style="medium">
        <color auto="1"/>
      </top>
      <bottom/>
      <diagonal/>
    </border>
  </borders>
  <cellStyleXfs count="7">
    <xf numFmtId="0" fontId="0" fillId="0" borderId="0"/>
    <xf numFmtId="9" fontId="1" fillId="0" borderId="0" applyFont="0" applyFill="0" applyBorder="0" applyAlignment="0" applyProtection="0"/>
    <xf numFmtId="0" fontId="9" fillId="0" borderId="0"/>
    <xf numFmtId="0" fontId="19" fillId="0" borderId="0" applyNumberFormat="0" applyFill="0" applyBorder="0" applyAlignment="0" applyProtection="0"/>
    <xf numFmtId="0" fontId="26" fillId="0" borderId="0"/>
    <xf numFmtId="0" fontId="26" fillId="0" borderId="0"/>
    <xf numFmtId="9" fontId="9" fillId="0" borderId="0" applyFont="0" applyFill="0" applyBorder="0" applyAlignment="0" applyProtection="0"/>
  </cellStyleXfs>
  <cellXfs count="454">
    <xf numFmtId="0" fontId="0" fillId="0" borderId="0" xfId="0"/>
    <xf numFmtId="0" fontId="6" fillId="0" borderId="0"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wrapText="1"/>
    </xf>
    <xf numFmtId="0" fontId="8" fillId="0" borderId="0" xfId="0" applyFont="1" applyBorder="1" applyAlignment="1" applyProtection="1">
      <alignment vertical="center" wrapText="1"/>
    </xf>
    <xf numFmtId="0" fontId="6" fillId="0" borderId="0" xfId="0" applyFont="1" applyBorder="1" applyAlignment="1" applyProtection="1">
      <alignment vertical="center" wrapText="1"/>
    </xf>
    <xf numFmtId="0" fontId="9" fillId="0" borderId="0" xfId="0" applyFont="1" applyProtection="1"/>
    <xf numFmtId="0" fontId="12" fillId="0" borderId="0" xfId="0" applyFont="1" applyAlignment="1" applyProtection="1"/>
    <xf numFmtId="0" fontId="12" fillId="0" borderId="0" xfId="0" applyFont="1" applyProtection="1"/>
    <xf numFmtId="0" fontId="9" fillId="0" borderId="0" xfId="0" applyFont="1" applyAlignment="1" applyProtection="1">
      <alignment vertical="center"/>
    </xf>
    <xf numFmtId="0" fontId="12" fillId="0" borderId="0" xfId="0" applyFont="1" applyAlignment="1" applyProtection="1">
      <alignment vertical="center"/>
    </xf>
    <xf numFmtId="0" fontId="9" fillId="0" borderId="0" xfId="0" applyFont="1" applyAlignment="1" applyProtection="1">
      <alignment vertical="center" wrapText="1"/>
    </xf>
    <xf numFmtId="0" fontId="8" fillId="0" borderId="0" xfId="2" applyFont="1" applyFill="1" applyBorder="1" applyAlignment="1">
      <alignment vertical="center" wrapText="1"/>
    </xf>
    <xf numFmtId="0" fontId="6" fillId="0" borderId="0" xfId="2" applyFont="1" applyFill="1" applyBorder="1" applyAlignment="1">
      <alignment vertical="center" wrapText="1"/>
    </xf>
    <xf numFmtId="0" fontId="13" fillId="0" borderId="0" xfId="2" applyFont="1" applyFill="1" applyBorder="1" applyAlignment="1">
      <alignment wrapText="1"/>
    </xf>
    <xf numFmtId="0" fontId="15" fillId="0" borderId="0" xfId="0" applyFont="1"/>
    <xf numFmtId="0" fontId="13" fillId="0" borderId="0" xfId="2" applyFont="1" applyFill="1" applyBorder="1" applyAlignment="1" applyProtection="1">
      <alignment wrapText="1"/>
      <protection locked="0"/>
    </xf>
    <xf numFmtId="0" fontId="9" fillId="0" borderId="0" xfId="0" applyFont="1" applyAlignment="1" applyProtection="1">
      <alignment vertical="center" wrapText="1"/>
      <protection locked="0"/>
    </xf>
    <xf numFmtId="0" fontId="9" fillId="0" borderId="0" xfId="0" applyFont="1"/>
    <xf numFmtId="4" fontId="0" fillId="0" borderId="0" xfId="0" applyNumberFormat="1" applyFont="1" applyProtection="1"/>
    <xf numFmtId="0" fontId="4" fillId="5" borderId="2" xfId="0" applyFont="1" applyFill="1" applyBorder="1" applyAlignment="1" applyProtection="1">
      <alignment vertical="center" wrapText="1"/>
      <protection locked="0"/>
    </xf>
    <xf numFmtId="3" fontId="4" fillId="5" borderId="2" xfId="0" applyNumberFormat="1" applyFont="1" applyFill="1" applyBorder="1" applyAlignment="1" applyProtection="1">
      <alignment horizontal="right" vertical="center" wrapText="1"/>
      <protection locked="0"/>
    </xf>
    <xf numFmtId="0" fontId="4" fillId="5" borderId="2" xfId="0" applyFont="1" applyFill="1" applyBorder="1" applyAlignment="1" applyProtection="1">
      <alignment horizontal="left" vertical="center" wrapText="1"/>
      <protection locked="0"/>
    </xf>
    <xf numFmtId="0" fontId="9" fillId="2" borderId="2" xfId="2" applyFill="1" applyBorder="1" applyAlignment="1" applyProtection="1">
      <alignment horizontal="left" vertical="top"/>
    </xf>
    <xf numFmtId="0" fontId="9" fillId="0" borderId="0" xfId="2" applyAlignment="1" applyProtection="1">
      <alignment horizontal="left" vertical="top"/>
    </xf>
    <xf numFmtId="0" fontId="9" fillId="6" borderId="0" xfId="2" applyFill="1" applyBorder="1" applyAlignment="1" applyProtection="1">
      <alignment horizontal="left" vertical="top"/>
    </xf>
    <xf numFmtId="0" fontId="9" fillId="0" borderId="0" xfId="2" applyAlignment="1" applyProtection="1">
      <alignment vertical="top"/>
    </xf>
    <xf numFmtId="0" fontId="9" fillId="0" borderId="0" xfId="2" applyAlignment="1" applyProtection="1">
      <alignment horizontal="center" vertical="top"/>
    </xf>
    <xf numFmtId="0" fontId="9" fillId="0" borderId="0" xfId="2" applyAlignment="1">
      <alignment vertical="top"/>
    </xf>
    <xf numFmtId="0" fontId="9" fillId="2" borderId="8" xfId="2" applyFill="1" applyBorder="1" applyAlignment="1" applyProtection="1">
      <alignment horizontal="left" vertical="top"/>
    </xf>
    <xf numFmtId="0" fontId="9" fillId="0" borderId="0" xfId="2" applyFill="1" applyAlignment="1">
      <alignment vertical="top"/>
    </xf>
    <xf numFmtId="0" fontId="9" fillId="6" borderId="0" xfId="2" applyFill="1" applyAlignment="1">
      <alignment vertical="top"/>
    </xf>
    <xf numFmtId="0" fontId="9" fillId="5" borderId="0" xfId="2" applyFill="1" applyAlignment="1">
      <alignment vertical="top"/>
    </xf>
    <xf numFmtId="0" fontId="9" fillId="8" borderId="2" xfId="2" applyFill="1" applyBorder="1" applyAlignment="1" applyProtection="1">
      <alignment horizontal="left" vertical="top"/>
    </xf>
    <xf numFmtId="0" fontId="9" fillId="8" borderId="3" xfId="2" applyFill="1" applyBorder="1" applyAlignment="1" applyProtection="1">
      <alignment horizontal="left" vertical="top"/>
    </xf>
    <xf numFmtId="0" fontId="15" fillId="0" borderId="0" xfId="0" applyFont="1" applyFill="1"/>
    <xf numFmtId="0" fontId="9" fillId="2" borderId="3" xfId="2" applyFill="1" applyBorder="1" applyAlignment="1" applyProtection="1">
      <alignment horizontal="left" vertical="top"/>
    </xf>
    <xf numFmtId="0" fontId="0" fillId="9" borderId="0" xfId="0" applyFill="1"/>
    <xf numFmtId="0" fontId="1" fillId="0" borderId="0" xfId="0" applyFont="1"/>
    <xf numFmtId="0" fontId="0" fillId="0" borderId="0" xfId="0" applyFill="1"/>
    <xf numFmtId="0" fontId="1" fillId="0" borderId="0" xfId="0" applyFont="1" applyFill="1"/>
    <xf numFmtId="0" fontId="0" fillId="3" borderId="0" xfId="0" applyFill="1"/>
    <xf numFmtId="0" fontId="4" fillId="0" borderId="0" xfId="2" applyFont="1" applyFill="1" applyAlignment="1">
      <alignment vertical="top"/>
    </xf>
    <xf numFmtId="0" fontId="9" fillId="5" borderId="0" xfId="2" applyFill="1"/>
    <xf numFmtId="0" fontId="14" fillId="5" borderId="2" xfId="2" applyFont="1" applyFill="1" applyBorder="1" applyProtection="1">
      <protection locked="0"/>
    </xf>
    <xf numFmtId="0" fontId="8" fillId="0" borderId="0" xfId="2" applyFont="1" applyFill="1" applyBorder="1" applyAlignment="1" applyProtection="1">
      <alignment vertical="center" wrapText="1"/>
    </xf>
    <xf numFmtId="0" fontId="6" fillId="0" borderId="0" xfId="2" applyFont="1" applyFill="1" applyBorder="1" applyAlignment="1" applyProtection="1">
      <alignment vertical="center" wrapText="1"/>
    </xf>
    <xf numFmtId="0" fontId="13" fillId="0" borderId="0" xfId="2" applyFont="1" applyFill="1" applyBorder="1" applyAlignment="1" applyProtection="1">
      <alignment wrapText="1"/>
    </xf>
    <xf numFmtId="0" fontId="9" fillId="0" borderId="0" xfId="0" applyFont="1" applyAlignment="1" applyProtection="1">
      <alignment wrapText="1"/>
    </xf>
    <xf numFmtId="0" fontId="9" fillId="0" borderId="0" xfId="2" applyFont="1" applyFill="1" applyAlignment="1">
      <alignment vertical="top"/>
    </xf>
    <xf numFmtId="0" fontId="0" fillId="0" borderId="0" xfId="0" applyFill="1" applyAlignment="1">
      <alignment vertical="top" wrapText="1"/>
    </xf>
    <xf numFmtId="0" fontId="20" fillId="0" borderId="0" xfId="0" applyFont="1" applyFill="1" applyAlignment="1">
      <alignment vertical="top" wrapText="1"/>
    </xf>
    <xf numFmtId="0" fontId="4" fillId="5" borderId="0" xfId="0" applyFont="1" applyFill="1" applyAlignment="1" applyProtection="1">
      <alignment vertical="center" wrapText="1"/>
    </xf>
    <xf numFmtId="3" fontId="4" fillId="5" borderId="2" xfId="1" applyNumberFormat="1" applyFont="1" applyFill="1" applyBorder="1" applyAlignment="1" applyProtection="1">
      <alignment horizontal="right" vertical="center" wrapText="1"/>
      <protection locked="0"/>
    </xf>
    <xf numFmtId="0" fontId="4" fillId="5" borderId="0" xfId="0" applyFont="1" applyFill="1" applyProtection="1"/>
    <xf numFmtId="0" fontId="9" fillId="5" borderId="0" xfId="0" applyFont="1" applyFill="1"/>
    <xf numFmtId="0" fontId="13" fillId="0" borderId="0" xfId="0" applyFont="1" applyAlignment="1">
      <alignment vertical="center"/>
    </xf>
    <xf numFmtId="0" fontId="9" fillId="0" borderId="0" xfId="2" applyFill="1" applyAlignment="1">
      <alignment vertical="top" wrapText="1"/>
    </xf>
    <xf numFmtId="0" fontId="9" fillId="7" borderId="0" xfId="2" applyFill="1" applyAlignment="1">
      <alignment vertical="top" wrapText="1"/>
    </xf>
    <xf numFmtId="0" fontId="9" fillId="7" borderId="0" xfId="2" applyFill="1" applyAlignment="1">
      <alignment vertical="top"/>
    </xf>
    <xf numFmtId="0" fontId="4" fillId="0" borderId="0" xfId="2" applyFont="1" applyFill="1" applyAlignment="1">
      <alignment vertical="top" wrapText="1"/>
    </xf>
    <xf numFmtId="0" fontId="23" fillId="0" borderId="0" xfId="0" applyFont="1" applyFill="1"/>
    <xf numFmtId="0" fontId="23" fillId="0" borderId="0" xfId="0" applyFont="1" applyFill="1" applyAlignment="1"/>
    <xf numFmtId="0" fontId="24" fillId="0" borderId="0" xfId="0" applyFont="1" applyFill="1"/>
    <xf numFmtId="0" fontId="24" fillId="0" borderId="0" xfId="0" applyFont="1" applyFill="1" applyAlignment="1"/>
    <xf numFmtId="0" fontId="9" fillId="0" borderId="0" xfId="2" applyFill="1" applyBorder="1"/>
    <xf numFmtId="0" fontId="12" fillId="0" borderId="0" xfId="0" applyFont="1" applyAlignment="1">
      <alignment wrapText="1"/>
    </xf>
    <xf numFmtId="0" fontId="9" fillId="0" borderId="0" xfId="0" applyFont="1" applyAlignment="1">
      <alignment vertical="top" wrapText="1"/>
    </xf>
    <xf numFmtId="0" fontId="9" fillId="0" borderId="0" xfId="0" applyFont="1" applyAlignment="1">
      <alignment wrapText="1"/>
    </xf>
    <xf numFmtId="0" fontId="12" fillId="0" borderId="0" xfId="0" applyFont="1" applyAlignment="1">
      <alignment vertical="top" wrapText="1"/>
    </xf>
    <xf numFmtId="0" fontId="0" fillId="0" borderId="0" xfId="0" applyFont="1"/>
    <xf numFmtId="0" fontId="9" fillId="0" borderId="2" xfId="0" applyFont="1" applyBorder="1" applyAlignment="1" applyProtection="1">
      <alignment wrapText="1"/>
      <protection locked="0"/>
    </xf>
    <xf numFmtId="0" fontId="2" fillId="5" borderId="2" xfId="0" applyFont="1" applyFill="1" applyBorder="1" applyAlignment="1" applyProtection="1">
      <alignment vertical="center" wrapText="1"/>
    </xf>
    <xf numFmtId="0" fontId="4" fillId="5" borderId="1" xfId="0" applyFont="1" applyFill="1" applyBorder="1" applyAlignment="1" applyProtection="1">
      <alignment vertical="center" wrapText="1"/>
      <protection locked="0"/>
    </xf>
    <xf numFmtId="0" fontId="18" fillId="0" borderId="0" xfId="0" applyFont="1" applyAlignment="1">
      <alignment wrapText="1"/>
    </xf>
    <xf numFmtId="0" fontId="9" fillId="0" borderId="0" xfId="0" applyFont="1" applyFill="1" applyAlignment="1" applyProtection="1">
      <alignment vertical="center" wrapText="1"/>
    </xf>
    <xf numFmtId="0" fontId="29" fillId="0" borderId="0" xfId="0" applyFont="1" applyAlignment="1" applyProtection="1">
      <alignment vertical="center" wrapText="1"/>
    </xf>
    <xf numFmtId="0" fontId="29" fillId="5" borderId="2" xfId="0" applyFont="1" applyFill="1" applyBorder="1" applyAlignment="1" applyProtection="1">
      <alignment vertical="center" wrapText="1"/>
      <protection locked="0"/>
    </xf>
    <xf numFmtId="3" fontId="29" fillId="5" borderId="2" xfId="0" applyNumberFormat="1" applyFont="1" applyFill="1" applyBorder="1" applyAlignment="1" applyProtection="1">
      <alignment horizontal="right" vertical="center" wrapText="1"/>
      <protection locked="0"/>
    </xf>
    <xf numFmtId="0" fontId="29" fillId="0" borderId="0" xfId="0" applyFont="1" applyProtection="1"/>
    <xf numFmtId="0" fontId="9" fillId="0" borderId="0" xfId="2" applyFill="1" applyAlignment="1" applyProtection="1">
      <alignment horizontal="center" vertical="top" wrapText="1"/>
    </xf>
    <xf numFmtId="0" fontId="9" fillId="8" borderId="2" xfId="2" applyFill="1" applyBorder="1" applyAlignment="1" applyProtection="1">
      <alignment horizontal="left" vertical="top" wrapText="1"/>
    </xf>
    <xf numFmtId="0" fontId="9" fillId="6" borderId="0" xfId="2" applyFill="1" applyAlignment="1">
      <alignment vertical="top" wrapText="1"/>
    </xf>
    <xf numFmtId="0" fontId="9" fillId="2" borderId="0" xfId="2" applyFill="1" applyAlignment="1">
      <alignment vertical="top"/>
    </xf>
    <xf numFmtId="0" fontId="9" fillId="10" borderId="0" xfId="2" applyFill="1" applyAlignment="1">
      <alignment vertical="top" wrapText="1"/>
    </xf>
    <xf numFmtId="0" fontId="9" fillId="0" borderId="2" xfId="2" applyFill="1" applyBorder="1" applyAlignment="1">
      <alignment vertical="top"/>
    </xf>
    <xf numFmtId="0" fontId="12" fillId="11" borderId="0" xfId="2" applyFont="1" applyFill="1" applyAlignment="1">
      <alignment vertical="top" wrapText="1"/>
    </xf>
    <xf numFmtId="0" fontId="1" fillId="10" borderId="0" xfId="0" applyFont="1" applyFill="1"/>
    <xf numFmtId="0" fontId="0" fillId="10" borderId="0" xfId="0" applyFill="1"/>
    <xf numFmtId="0" fontId="9" fillId="0" borderId="2" xfId="0" applyFont="1" applyBorder="1" applyAlignment="1" applyProtection="1">
      <alignment vertical="center" wrapText="1"/>
      <protection locked="0"/>
    </xf>
    <xf numFmtId="0" fontId="17" fillId="0" borderId="13" xfId="0" applyFont="1" applyBorder="1" applyAlignment="1" applyProtection="1">
      <alignment vertical="center" wrapText="1"/>
      <protection locked="0"/>
    </xf>
    <xf numFmtId="0" fontId="9" fillId="0" borderId="13" xfId="0" applyFont="1" applyBorder="1" applyAlignment="1" applyProtection="1">
      <alignment vertical="center" wrapText="1"/>
      <protection locked="0"/>
    </xf>
    <xf numFmtId="0" fontId="9" fillId="0" borderId="7" xfId="0" applyFont="1" applyBorder="1" applyAlignment="1" applyProtection="1">
      <alignment vertical="center" wrapText="1"/>
      <protection locked="0"/>
    </xf>
    <xf numFmtId="0" fontId="9" fillId="12" borderId="0" xfId="2" applyFill="1" applyAlignment="1">
      <alignment vertical="top" wrapText="1"/>
    </xf>
    <xf numFmtId="0" fontId="4" fillId="12" borderId="0" xfId="2" applyFont="1" applyFill="1" applyAlignment="1">
      <alignment vertical="top" wrapText="1"/>
    </xf>
    <xf numFmtId="0" fontId="9" fillId="13" borderId="0" xfId="2" applyFill="1" applyAlignment="1">
      <alignment vertical="top" wrapText="1"/>
    </xf>
    <xf numFmtId="0" fontId="12" fillId="0" borderId="0" xfId="2" applyFont="1" applyFill="1" applyAlignment="1">
      <alignment vertical="top" wrapText="1"/>
    </xf>
    <xf numFmtId="0" fontId="9" fillId="0" borderId="0" xfId="2" applyAlignment="1" applyProtection="1">
      <alignment horizontal="left" vertical="top" wrapText="1"/>
    </xf>
    <xf numFmtId="0" fontId="9" fillId="0" borderId="0" xfId="2" applyAlignment="1">
      <alignment vertical="top" wrapText="1"/>
    </xf>
    <xf numFmtId="0" fontId="9" fillId="2" borderId="2" xfId="2" applyFill="1" applyBorder="1" applyAlignment="1" applyProtection="1">
      <alignment horizontal="left" vertical="top" wrapText="1"/>
    </xf>
    <xf numFmtId="0" fontId="2" fillId="5" borderId="2" xfId="2" applyFont="1" applyFill="1" applyBorder="1"/>
    <xf numFmtId="0" fontId="0" fillId="14" borderId="2" xfId="2" applyFont="1" applyFill="1" applyBorder="1"/>
    <xf numFmtId="0" fontId="16" fillId="5" borderId="2" xfId="0" applyFont="1" applyFill="1" applyBorder="1" applyAlignment="1" applyProtection="1">
      <alignment horizontal="center" vertical="center" wrapText="1"/>
      <protection locked="0"/>
    </xf>
    <xf numFmtId="0" fontId="9" fillId="5" borderId="2" xfId="0" applyFont="1" applyFill="1" applyBorder="1" applyAlignment="1" applyProtection="1">
      <alignment horizontal="center" vertical="center" wrapText="1"/>
      <protection locked="0"/>
    </xf>
    <xf numFmtId="0" fontId="4" fillId="5" borderId="2" xfId="0" applyFont="1" applyFill="1" applyBorder="1" applyAlignment="1" applyProtection="1">
      <alignment horizontal="center" vertical="center" wrapText="1"/>
      <protection locked="0"/>
    </xf>
    <xf numFmtId="0" fontId="16" fillId="5" borderId="8" xfId="0" applyFont="1" applyFill="1" applyBorder="1" applyAlignment="1" applyProtection="1">
      <alignment horizontal="center" vertical="center" wrapText="1"/>
      <protection locked="0"/>
    </xf>
    <xf numFmtId="0" fontId="25" fillId="5" borderId="0" xfId="0" applyFont="1" applyFill="1" applyBorder="1" applyAlignment="1"/>
    <xf numFmtId="0" fontId="10" fillId="6" borderId="2" xfId="0" applyFont="1" applyFill="1" applyBorder="1" applyAlignment="1" applyProtection="1">
      <alignment horizontal="left" vertical="center" wrapText="1"/>
    </xf>
    <xf numFmtId="0" fontId="11" fillId="6" borderId="2" xfId="0" applyFont="1" applyFill="1" applyBorder="1" applyAlignment="1" applyProtection="1">
      <alignment horizontal="center" vertical="center" wrapText="1"/>
    </xf>
    <xf numFmtId="0" fontId="10" fillId="6" borderId="15" xfId="0" applyFont="1" applyFill="1" applyBorder="1" applyAlignment="1" applyProtection="1">
      <alignment horizontal="left" vertical="center" wrapText="1"/>
    </xf>
    <xf numFmtId="0" fontId="11" fillId="6" borderId="15" xfId="0" applyFont="1" applyFill="1" applyBorder="1" applyAlignment="1" applyProtection="1">
      <alignment horizontal="center" vertical="center" wrapText="1"/>
    </xf>
    <xf numFmtId="0" fontId="10" fillId="6" borderId="1" xfId="0" applyFont="1" applyFill="1" applyBorder="1" applyAlignment="1" applyProtection="1">
      <alignment horizontal="left" vertical="center" wrapText="1"/>
    </xf>
    <xf numFmtId="0" fontId="11" fillId="6" borderId="1" xfId="0" applyFont="1" applyFill="1" applyBorder="1" applyAlignment="1" applyProtection="1">
      <alignment horizontal="center" vertical="center" wrapText="1"/>
    </xf>
    <xf numFmtId="0" fontId="10" fillId="14" borderId="3" xfId="0" applyFont="1" applyFill="1" applyBorder="1" applyAlignment="1" applyProtection="1">
      <alignment horizontal="left" vertical="center" wrapText="1"/>
    </xf>
    <xf numFmtId="0" fontId="10" fillId="14" borderId="4" xfId="0" applyFont="1" applyFill="1" applyBorder="1" applyAlignment="1" applyProtection="1">
      <alignment horizontal="left" vertical="center" wrapText="1"/>
    </xf>
    <xf numFmtId="0" fontId="11" fillId="14" borderId="8" xfId="0" applyFont="1" applyFill="1" applyBorder="1" applyAlignment="1" applyProtection="1">
      <alignment horizontal="center" vertical="center" wrapText="1"/>
    </xf>
    <xf numFmtId="0" fontId="33" fillId="0" borderId="19" xfId="0" applyFont="1" applyBorder="1" applyAlignment="1">
      <alignment vertical="center" wrapText="1"/>
    </xf>
    <xf numFmtId="0" fontId="12" fillId="0" borderId="2" xfId="2" applyFont="1" applyFill="1" applyBorder="1" applyAlignment="1">
      <alignment vertical="top"/>
    </xf>
    <xf numFmtId="0" fontId="12" fillId="0" borderId="0" xfId="0" applyFont="1" applyFill="1" applyAlignment="1">
      <alignment wrapText="1"/>
    </xf>
    <xf numFmtId="0" fontId="9" fillId="0" borderId="0" xfId="0" applyFont="1" applyFill="1" applyAlignment="1">
      <alignment vertical="top" wrapText="1"/>
    </xf>
    <xf numFmtId="0" fontId="12" fillId="0" borderId="0" xfId="2" applyFont="1" applyFill="1" applyAlignment="1">
      <alignment horizontal="left" vertical="center"/>
    </xf>
    <xf numFmtId="0" fontId="9" fillId="0" borderId="0" xfId="0" applyFont="1" applyFill="1" applyAlignment="1">
      <alignment horizontal="left" vertical="center" wrapText="1"/>
    </xf>
    <xf numFmtId="0" fontId="4" fillId="0" borderId="0" xfId="2" applyFont="1" applyFill="1" applyAlignment="1">
      <alignment horizontal="left" vertical="center" wrapText="1"/>
    </xf>
    <xf numFmtId="0" fontId="9" fillId="0" borderId="0" xfId="2" applyFill="1" applyAlignment="1">
      <alignment wrapText="1"/>
    </xf>
    <xf numFmtId="0" fontId="34" fillId="0" borderId="18" xfId="0" applyFont="1" applyBorder="1" applyAlignment="1">
      <alignment vertical="center" wrapText="1"/>
    </xf>
    <xf numFmtId="0" fontId="15" fillId="0" borderId="0" xfId="0" applyFont="1" applyFill="1" applyAlignment="1">
      <alignment vertical="center"/>
    </xf>
    <xf numFmtId="0" fontId="9" fillId="5" borderId="0" xfId="0" applyFont="1" applyFill="1" applyAlignment="1">
      <alignment vertical="top" wrapText="1"/>
    </xf>
    <xf numFmtId="0" fontId="9" fillId="5" borderId="0" xfId="2" applyFill="1" applyAlignment="1">
      <alignment vertical="top" wrapText="1"/>
    </xf>
    <xf numFmtId="0" fontId="4" fillId="5" borderId="0" xfId="2" applyFont="1" applyFill="1" applyAlignment="1">
      <alignment vertical="top" wrapText="1"/>
    </xf>
    <xf numFmtId="0" fontId="23" fillId="0" borderId="0" xfId="0" applyFont="1"/>
    <xf numFmtId="0" fontId="2" fillId="17" borderId="2" xfId="0" applyFont="1" applyFill="1" applyBorder="1" applyAlignment="1" applyProtection="1">
      <alignment horizontal="left" vertical="center" wrapText="1"/>
    </xf>
    <xf numFmtId="0" fontId="2" fillId="17" borderId="2" xfId="0" applyFont="1" applyFill="1" applyBorder="1" applyAlignment="1">
      <alignment horizontal="center" vertical="center" wrapText="1"/>
    </xf>
    <xf numFmtId="0" fontId="35" fillId="16" borderId="4" xfId="0" applyFont="1" applyFill="1" applyBorder="1" applyAlignment="1">
      <alignment horizontal="left" vertical="center"/>
    </xf>
    <xf numFmtId="0" fontId="2" fillId="15" borderId="2" xfId="0" applyFont="1" applyFill="1" applyBorder="1" applyAlignment="1">
      <alignment horizontal="center" vertical="center" wrapText="1"/>
    </xf>
    <xf numFmtId="9" fontId="4" fillId="15" borderId="2" xfId="6" applyFont="1" applyFill="1" applyBorder="1" applyAlignment="1" applyProtection="1">
      <alignment horizontal="right" vertical="center" wrapText="1"/>
    </xf>
    <xf numFmtId="0" fontId="4" fillId="15" borderId="2" xfId="0" applyFont="1" applyFill="1" applyBorder="1" applyAlignment="1">
      <alignment horizontal="center" vertical="center" wrapText="1"/>
    </xf>
    <xf numFmtId="9" fontId="4" fillId="15" borderId="2" xfId="1" applyFont="1" applyFill="1" applyBorder="1" applyAlignment="1">
      <alignment horizontal="center" vertical="center" wrapText="1"/>
    </xf>
    <xf numFmtId="0" fontId="2" fillId="17" borderId="2" xfId="0" applyFont="1" applyFill="1" applyBorder="1" applyAlignment="1">
      <alignment vertical="center" wrapText="1"/>
    </xf>
    <xf numFmtId="0" fontId="16" fillId="5" borderId="2" xfId="0" applyFont="1" applyFill="1" applyBorder="1" applyAlignment="1" applyProtection="1">
      <alignment vertical="center" wrapText="1"/>
      <protection locked="0"/>
    </xf>
    <xf numFmtId="3" fontId="4" fillId="5" borderId="2" xfId="0" applyNumberFormat="1" applyFont="1" applyFill="1" applyBorder="1" applyAlignment="1" applyProtection="1">
      <alignment horizontal="center" vertical="center" wrapText="1"/>
      <protection locked="0"/>
    </xf>
    <xf numFmtId="9" fontId="4" fillId="15" borderId="2" xfId="6" applyFont="1" applyFill="1" applyBorder="1" applyAlignment="1" applyProtection="1">
      <alignment horizontal="center" vertical="center" wrapText="1"/>
    </xf>
    <xf numFmtId="3" fontId="4" fillId="15" borderId="2" xfId="6" applyNumberFormat="1" applyFont="1" applyFill="1" applyBorder="1" applyAlignment="1" applyProtection="1">
      <alignment horizontal="center" vertical="center" wrapText="1"/>
    </xf>
    <xf numFmtId="3" fontId="4" fillId="15" borderId="2" xfId="6" applyNumberFormat="1" applyFont="1" applyFill="1" applyBorder="1" applyAlignment="1">
      <alignment horizontal="center" vertical="center" wrapText="1"/>
    </xf>
    <xf numFmtId="3" fontId="4" fillId="5" borderId="2" xfId="1" applyNumberFormat="1" applyFont="1" applyFill="1" applyBorder="1" applyAlignment="1" applyProtection="1">
      <alignment horizontal="center" vertical="center" wrapText="1"/>
      <protection locked="0"/>
    </xf>
    <xf numFmtId="9" fontId="4" fillId="15" borderId="2" xfId="6" applyFont="1" applyFill="1" applyBorder="1" applyAlignment="1">
      <alignment horizontal="center" vertical="center" wrapText="1"/>
    </xf>
    <xf numFmtId="0" fontId="4" fillId="5" borderId="0" xfId="0" applyFont="1" applyFill="1" applyAlignment="1" applyProtection="1">
      <alignment horizontal="center" vertical="center" wrapText="1"/>
    </xf>
    <xf numFmtId="0" fontId="9" fillId="0" borderId="0" xfId="0" applyFont="1" applyAlignment="1" applyProtection="1">
      <alignment horizontal="center" vertical="center" wrapText="1"/>
    </xf>
    <xf numFmtId="9" fontId="4" fillId="15" borderId="2" xfId="1" applyFont="1" applyFill="1" applyBorder="1" applyAlignment="1" applyProtection="1">
      <alignment horizontal="center" vertical="center" wrapText="1"/>
    </xf>
    <xf numFmtId="0" fontId="4" fillId="5" borderId="12" xfId="0" applyFont="1" applyFill="1" applyBorder="1" applyAlignment="1" applyProtection="1">
      <alignment vertical="center" wrapText="1"/>
    </xf>
    <xf numFmtId="0" fontId="4" fillId="5" borderId="12" xfId="0" applyFont="1" applyFill="1" applyBorder="1" applyAlignment="1" applyProtection="1">
      <alignment horizontal="center" vertical="center" wrapText="1"/>
    </xf>
    <xf numFmtId="0" fontId="9" fillId="5" borderId="12" xfId="0" applyFont="1" applyFill="1" applyBorder="1" applyAlignment="1" applyProtection="1">
      <alignment vertical="center" wrapText="1"/>
    </xf>
    <xf numFmtId="0" fontId="9" fillId="5" borderId="14" xfId="0" applyFont="1" applyFill="1" applyBorder="1" applyAlignment="1" applyProtection="1">
      <alignment vertical="center" wrapText="1"/>
    </xf>
    <xf numFmtId="0" fontId="2" fillId="15" borderId="2" xfId="0" applyFont="1" applyFill="1" applyBorder="1" applyAlignment="1" applyProtection="1">
      <alignment horizontal="center" vertical="center" wrapText="1"/>
    </xf>
    <xf numFmtId="0" fontId="2" fillId="17" borderId="15" xfId="0" applyFont="1" applyFill="1" applyBorder="1" applyAlignment="1" applyProtection="1">
      <alignment horizontal="left" vertical="center" wrapText="1"/>
    </xf>
    <xf numFmtId="0" fontId="2" fillId="17" borderId="8" xfId="0" applyFont="1" applyFill="1" applyBorder="1" applyAlignment="1">
      <alignment horizontal="center" vertical="center" wrapText="1"/>
    </xf>
    <xf numFmtId="0" fontId="2" fillId="14" borderId="20" xfId="0" applyFont="1" applyFill="1" applyBorder="1" applyAlignment="1">
      <alignment vertical="center" wrapText="1"/>
    </xf>
    <xf numFmtId="0" fontId="2" fillId="14" borderId="22" xfId="0" applyFont="1" applyFill="1" applyBorder="1" applyAlignment="1">
      <alignment vertical="center" wrapText="1"/>
    </xf>
    <xf numFmtId="0" fontId="35" fillId="16" borderId="12" xfId="0" applyFont="1" applyFill="1" applyBorder="1" applyAlignment="1">
      <alignment horizontal="left" vertical="center"/>
    </xf>
    <xf numFmtId="0" fontId="2" fillId="17" borderId="8" xfId="0" applyFont="1" applyFill="1" applyBorder="1" applyAlignment="1" applyProtection="1">
      <alignment horizontal="center" vertical="center" wrapText="1"/>
    </xf>
    <xf numFmtId="0" fontId="2" fillId="17" borderId="2" xfId="0" applyFont="1" applyFill="1" applyBorder="1" applyAlignment="1" applyProtection="1">
      <alignment horizontal="center" vertical="center" wrapText="1"/>
    </xf>
    <xf numFmtId="0" fontId="9" fillId="4" borderId="4" xfId="0" applyFont="1" applyFill="1" applyBorder="1" applyAlignment="1" applyProtection="1">
      <alignment vertical="center" wrapText="1"/>
    </xf>
    <xf numFmtId="0" fontId="4" fillId="4" borderId="8" xfId="0" applyFont="1" applyFill="1" applyBorder="1" applyAlignment="1" applyProtection="1">
      <alignment vertical="center" wrapText="1"/>
    </xf>
    <xf numFmtId="0" fontId="35" fillId="16" borderId="4" xfId="0" applyFont="1" applyFill="1" applyBorder="1" applyAlignment="1" applyProtection="1">
      <alignment horizontal="left" vertical="center"/>
    </xf>
    <xf numFmtId="0" fontId="36" fillId="16" borderId="0" xfId="0" applyFont="1" applyFill="1" applyAlignment="1" applyProtection="1">
      <alignment vertical="center" wrapText="1"/>
    </xf>
    <xf numFmtId="0" fontId="35" fillId="16" borderId="12" xfId="0" applyFont="1" applyFill="1" applyBorder="1" applyAlignment="1" applyProtection="1">
      <alignment vertical="center" wrapText="1"/>
    </xf>
    <xf numFmtId="0" fontId="35" fillId="16" borderId="2" xfId="0" applyFont="1" applyFill="1" applyBorder="1" applyAlignment="1" applyProtection="1">
      <alignment horizontal="center" vertical="center" wrapText="1"/>
    </xf>
    <xf numFmtId="0" fontId="4" fillId="15" borderId="2" xfId="0" applyFont="1" applyFill="1" applyBorder="1" applyAlignment="1" applyProtection="1">
      <alignment horizontal="center" vertical="center" wrapText="1"/>
    </xf>
    <xf numFmtId="9" fontId="4" fillId="15" borderId="2" xfId="1" applyFont="1" applyFill="1" applyBorder="1" applyAlignment="1" applyProtection="1">
      <alignment horizontal="right" vertical="center" wrapText="1"/>
    </xf>
    <xf numFmtId="3" fontId="4" fillId="15" borderId="2" xfId="0" applyNumberFormat="1" applyFont="1" applyFill="1" applyBorder="1" applyAlignment="1" applyProtection="1">
      <alignment horizontal="right" vertical="center" wrapText="1"/>
    </xf>
    <xf numFmtId="0" fontId="4" fillId="15" borderId="8" xfId="0" applyFont="1" applyFill="1" applyBorder="1" applyAlignment="1" applyProtection="1">
      <alignment horizontal="center" vertical="center" wrapText="1"/>
    </xf>
    <xf numFmtId="0" fontId="2" fillId="17" borderId="3" xfId="0" applyFont="1" applyFill="1" applyBorder="1" applyAlignment="1">
      <alignment vertical="center" wrapText="1"/>
    </xf>
    <xf numFmtId="0" fontId="4" fillId="5" borderId="8" xfId="0" applyFont="1" applyFill="1" applyBorder="1" applyAlignment="1" applyProtection="1">
      <alignment vertical="center" wrapText="1"/>
      <protection locked="0"/>
    </xf>
    <xf numFmtId="0" fontId="4" fillId="0" borderId="4" xfId="0" applyFont="1" applyFill="1" applyBorder="1" applyAlignment="1" applyProtection="1">
      <alignment horizontal="left" vertical="center" wrapText="1"/>
    </xf>
    <xf numFmtId="0" fontId="4" fillId="0" borderId="4" xfId="0" applyFont="1" applyFill="1" applyBorder="1" applyAlignment="1" applyProtection="1">
      <alignment horizontal="center" vertical="center" wrapText="1"/>
    </xf>
    <xf numFmtId="9" fontId="4" fillId="0" borderId="4" xfId="1" applyFont="1" applyFill="1" applyBorder="1" applyAlignment="1" applyProtection="1">
      <alignment vertical="center" wrapText="1"/>
    </xf>
    <xf numFmtId="0" fontId="4" fillId="0" borderId="4" xfId="0" applyFont="1" applyFill="1" applyBorder="1" applyAlignment="1" applyProtection="1">
      <alignment vertical="center" wrapText="1"/>
      <protection locked="0"/>
    </xf>
    <xf numFmtId="0" fontId="9" fillId="0" borderId="0" xfId="0" applyFont="1" applyAlignment="1">
      <alignment vertical="center" wrapText="1"/>
    </xf>
    <xf numFmtId="3" fontId="4" fillId="15" borderId="2" xfId="0" applyNumberFormat="1" applyFont="1" applyFill="1" applyBorder="1" applyAlignment="1">
      <alignment horizontal="right" vertical="center" wrapText="1"/>
    </xf>
    <xf numFmtId="0" fontId="4" fillId="15" borderId="8" xfId="0" applyFont="1" applyFill="1" applyBorder="1" applyAlignment="1">
      <alignment horizontal="center" vertical="center" wrapText="1"/>
    </xf>
    <xf numFmtId="9" fontId="4" fillId="15" borderId="2" xfId="1" applyFont="1" applyFill="1" applyBorder="1" applyAlignment="1">
      <alignment horizontal="right" vertical="center" wrapText="1"/>
    </xf>
    <xf numFmtId="3" fontId="4" fillId="15" borderId="2" xfId="1" applyNumberFormat="1" applyFont="1" applyFill="1" applyBorder="1" applyAlignment="1">
      <alignment horizontal="right" vertical="center" wrapText="1"/>
    </xf>
    <xf numFmtId="0" fontId="35" fillId="16" borderId="12" xfId="0" applyFont="1" applyFill="1" applyBorder="1" applyAlignment="1">
      <alignment vertical="center" wrapText="1"/>
    </xf>
    <xf numFmtId="0" fontId="30" fillId="4" borderId="3" xfId="0" applyFont="1" applyFill="1" applyBorder="1" applyAlignment="1">
      <alignment vertical="center"/>
    </xf>
    <xf numFmtId="0" fontId="4" fillId="5" borderId="0" xfId="0" applyFont="1" applyFill="1"/>
    <xf numFmtId="0" fontId="4" fillId="5" borderId="13" xfId="0" applyFont="1" applyFill="1" applyBorder="1" applyAlignment="1" applyProtection="1">
      <alignment vertical="center" wrapText="1"/>
      <protection locked="0"/>
    </xf>
    <xf numFmtId="0" fontId="4" fillId="5" borderId="12" xfId="0" applyFont="1" applyFill="1" applyBorder="1" applyAlignment="1" applyProtection="1">
      <alignment horizontal="left" vertical="center" wrapText="1"/>
    </xf>
    <xf numFmtId="9" fontId="4" fillId="5" borderId="12" xfId="1" applyFont="1" applyFill="1" applyBorder="1" applyAlignment="1" applyProtection="1">
      <alignment horizontal="right" vertical="center" wrapText="1"/>
    </xf>
    <xf numFmtId="0" fontId="4" fillId="5" borderId="12" xfId="0" applyFont="1" applyFill="1" applyBorder="1" applyAlignment="1" applyProtection="1">
      <alignment vertical="center" wrapText="1"/>
      <protection locked="0"/>
    </xf>
    <xf numFmtId="0" fontId="2" fillId="14" borderId="24" xfId="0" applyFont="1" applyFill="1" applyBorder="1" applyAlignment="1">
      <alignment vertical="center" wrapText="1"/>
    </xf>
    <xf numFmtId="0" fontId="4" fillId="5" borderId="1" xfId="0" applyFont="1" applyFill="1" applyBorder="1" applyAlignment="1" applyProtection="1">
      <alignment horizontal="center" vertical="center" wrapText="1"/>
      <protection locked="0"/>
    </xf>
    <xf numFmtId="0" fontId="35" fillId="16" borderId="4" xfId="0" applyFont="1" applyFill="1" applyBorder="1" applyAlignment="1">
      <alignment vertical="center" wrapText="1"/>
    </xf>
    <xf numFmtId="0" fontId="9" fillId="15" borderId="2" xfId="0" applyFont="1" applyFill="1" applyBorder="1" applyAlignment="1">
      <alignment horizontal="center" vertical="center" wrapText="1"/>
    </xf>
    <xf numFmtId="0" fontId="9" fillId="15" borderId="2" xfId="0" applyFont="1" applyFill="1" applyBorder="1" applyAlignment="1" applyProtection="1">
      <alignment horizontal="center" vertical="center" wrapText="1"/>
    </xf>
    <xf numFmtId="0" fontId="9" fillId="15" borderId="8" xfId="0" applyFont="1" applyFill="1" applyBorder="1" applyAlignment="1" applyProtection="1">
      <alignment horizontal="center" vertical="center" wrapText="1"/>
    </xf>
    <xf numFmtId="0" fontId="4" fillId="0" borderId="2" xfId="0" applyFont="1" applyBorder="1" applyAlignment="1" applyProtection="1">
      <alignment vertical="center" wrapText="1"/>
      <protection locked="0"/>
    </xf>
    <xf numFmtId="0" fontId="2" fillId="17" borderId="15" xfId="0" applyFont="1" applyFill="1" applyBorder="1" applyAlignment="1" applyProtection="1">
      <alignment horizontal="center" vertical="center" wrapText="1"/>
    </xf>
    <xf numFmtId="0" fontId="35" fillId="16" borderId="4" xfId="0" applyFont="1" applyFill="1" applyBorder="1" applyAlignment="1">
      <alignment horizontal="center" vertical="center" wrapText="1"/>
    </xf>
    <xf numFmtId="0" fontId="35" fillId="16" borderId="4" xfId="0" applyFont="1" applyFill="1" applyBorder="1" applyAlignment="1">
      <alignment horizontal="center" vertical="center"/>
    </xf>
    <xf numFmtId="1" fontId="9" fillId="15" borderId="2" xfId="0" applyNumberFormat="1" applyFont="1" applyFill="1" applyBorder="1" applyAlignment="1">
      <alignment horizontal="center" vertical="center" wrapText="1"/>
    </xf>
    <xf numFmtId="3" fontId="9" fillId="5" borderId="2" xfId="0" applyNumberFormat="1" applyFont="1" applyFill="1" applyBorder="1" applyAlignment="1" applyProtection="1">
      <alignment horizontal="center" vertical="center" wrapText="1"/>
      <protection locked="0"/>
    </xf>
    <xf numFmtId="9" fontId="9" fillId="15" borderId="2" xfId="1" applyFont="1" applyFill="1" applyBorder="1" applyAlignment="1" applyProtection="1">
      <alignment horizontal="center" vertical="center" wrapText="1"/>
    </xf>
    <xf numFmtId="3" fontId="9" fillId="5" borderId="2" xfId="1" applyNumberFormat="1" applyFont="1" applyFill="1" applyBorder="1" applyAlignment="1" applyProtection="1">
      <alignment horizontal="center" vertical="center" wrapText="1"/>
      <protection locked="0"/>
    </xf>
    <xf numFmtId="3" fontId="9" fillId="15" borderId="2" xfId="1" applyNumberFormat="1" applyFont="1" applyFill="1" applyBorder="1" applyAlignment="1" applyProtection="1">
      <alignment horizontal="center" vertical="center" wrapText="1"/>
    </xf>
    <xf numFmtId="3" fontId="9" fillId="15" borderId="2" xfId="0" applyNumberFormat="1" applyFont="1" applyFill="1" applyBorder="1" applyAlignment="1" applyProtection="1">
      <alignment horizontal="center" vertical="center" wrapText="1"/>
    </xf>
    <xf numFmtId="1" fontId="9" fillId="15" borderId="2" xfId="0" applyNumberFormat="1" applyFont="1" applyFill="1" applyBorder="1" applyAlignment="1" applyProtection="1">
      <alignment horizontal="center" vertical="center" wrapText="1"/>
    </xf>
    <xf numFmtId="3" fontId="9" fillId="0" borderId="2" xfId="0" applyNumberFormat="1" applyFont="1" applyBorder="1" applyAlignment="1" applyProtection="1">
      <alignment horizontal="center" wrapText="1"/>
      <protection locked="0"/>
    </xf>
    <xf numFmtId="3" fontId="9" fillId="15" borderId="2" xfId="0" applyNumberFormat="1" applyFont="1" applyFill="1" applyBorder="1" applyAlignment="1">
      <alignment horizontal="center" vertical="center" wrapText="1"/>
    </xf>
    <xf numFmtId="0" fontId="9" fillId="0" borderId="2" xfId="0" applyFont="1" applyBorder="1" applyAlignment="1" applyProtection="1">
      <alignment horizontal="center" wrapText="1"/>
      <protection locked="0"/>
    </xf>
    <xf numFmtId="0" fontId="9" fillId="0" borderId="0" xfId="0" applyFont="1" applyAlignment="1" applyProtection="1">
      <alignment horizontal="center" wrapText="1"/>
    </xf>
    <xf numFmtId="0" fontId="9" fillId="0" borderId="0" xfId="0" applyFont="1" applyAlignment="1">
      <alignment vertical="center"/>
    </xf>
    <xf numFmtId="0" fontId="2" fillId="17" borderId="20" xfId="0" applyFont="1" applyFill="1" applyBorder="1" applyAlignment="1">
      <alignment vertical="center" wrapText="1"/>
    </xf>
    <xf numFmtId="0" fontId="35" fillId="16" borderId="8" xfId="0" applyFont="1" applyFill="1" applyBorder="1" applyAlignment="1">
      <alignment vertical="center" wrapText="1"/>
    </xf>
    <xf numFmtId="0" fontId="2" fillId="17" borderId="1" xfId="0" applyFont="1" applyFill="1" applyBorder="1" applyAlignment="1">
      <alignment vertical="center" wrapText="1"/>
    </xf>
    <xf numFmtId="0" fontId="35" fillId="16" borderId="3" xfId="0" applyFont="1" applyFill="1" applyBorder="1" applyAlignment="1">
      <alignment horizontal="left" vertical="center"/>
    </xf>
    <xf numFmtId="0" fontId="35" fillId="16" borderId="8" xfId="0" applyFont="1" applyFill="1" applyBorder="1" applyAlignment="1">
      <alignment horizontal="left" vertical="center"/>
    </xf>
    <xf numFmtId="0" fontId="2" fillId="17" borderId="3" xfId="0" applyFont="1" applyFill="1" applyBorder="1" applyAlignment="1">
      <alignment horizontal="left" vertical="center" wrapText="1"/>
    </xf>
    <xf numFmtId="0" fontId="4" fillId="5" borderId="8" xfId="0" applyFont="1" applyFill="1" applyBorder="1" applyAlignment="1" applyProtection="1">
      <alignment horizontal="left" vertical="center" wrapText="1"/>
      <protection locked="0"/>
    </xf>
    <xf numFmtId="0" fontId="2" fillId="17" borderId="2" xfId="0" applyFont="1" applyFill="1" applyBorder="1" applyAlignment="1">
      <alignment horizontal="left" vertical="center" wrapText="1"/>
    </xf>
    <xf numFmtId="0" fontId="18" fillId="5" borderId="2" xfId="0" applyFont="1" applyFill="1" applyBorder="1" applyAlignment="1" applyProtection="1">
      <alignment vertical="center" wrapText="1"/>
      <protection locked="0"/>
    </xf>
    <xf numFmtId="0" fontId="4" fillId="5" borderId="8" xfId="0" applyFont="1" applyFill="1" applyBorder="1" applyAlignment="1" applyProtection="1">
      <alignment wrapText="1"/>
      <protection locked="0"/>
    </xf>
    <xf numFmtId="0" fontId="16" fillId="5" borderId="15" xfId="0" applyFont="1" applyFill="1" applyBorder="1" applyAlignment="1" applyProtection="1">
      <alignment vertical="center" wrapText="1"/>
      <protection locked="0"/>
    </xf>
    <xf numFmtId="0" fontId="12" fillId="5" borderId="2" xfId="0" applyFont="1" applyFill="1" applyBorder="1" applyAlignment="1" applyProtection="1">
      <alignment vertical="center" wrapText="1"/>
      <protection locked="0"/>
    </xf>
    <xf numFmtId="0" fontId="4" fillId="5" borderId="22" xfId="0" applyFont="1" applyFill="1" applyBorder="1" applyAlignment="1" applyProtection="1">
      <alignment vertical="center" wrapText="1"/>
      <protection locked="0"/>
    </xf>
    <xf numFmtId="0" fontId="37" fillId="4" borderId="2" xfId="0" applyFont="1" applyFill="1" applyBorder="1" applyAlignment="1" applyProtection="1">
      <alignment horizontal="left" vertical="center" wrapText="1"/>
    </xf>
    <xf numFmtId="0" fontId="37" fillId="4" borderId="2" xfId="0" applyFont="1" applyFill="1" applyBorder="1" applyAlignment="1" applyProtection="1">
      <alignment horizontal="center" vertical="center" wrapText="1"/>
    </xf>
    <xf numFmtId="0" fontId="21" fillId="0" borderId="0" xfId="0" applyFont="1" applyAlignment="1" applyProtection="1">
      <alignment vertical="center" wrapText="1"/>
    </xf>
    <xf numFmtId="0" fontId="35" fillId="16" borderId="12" xfId="0" applyFont="1" applyFill="1" applyBorder="1" applyAlignment="1">
      <alignment horizontal="center" vertical="center" wrapText="1"/>
    </xf>
    <xf numFmtId="0" fontId="35" fillId="16" borderId="12" xfId="0"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protection locked="0"/>
    </xf>
    <xf numFmtId="0" fontId="35" fillId="16" borderId="4" xfId="0" applyFont="1" applyFill="1" applyBorder="1" applyAlignment="1" applyProtection="1">
      <alignment horizontal="center" vertical="center"/>
    </xf>
    <xf numFmtId="3" fontId="4" fillId="15" borderId="2" xfId="1" applyNumberFormat="1" applyFont="1" applyFill="1" applyBorder="1" applyAlignment="1">
      <alignment horizontal="center" vertical="center" wrapText="1"/>
    </xf>
    <xf numFmtId="3" fontId="4" fillId="15" borderId="2" xfId="0" applyNumberFormat="1" applyFont="1" applyFill="1" applyBorder="1" applyAlignment="1" applyProtection="1">
      <alignment horizontal="center" vertical="center" wrapText="1"/>
    </xf>
    <xf numFmtId="3" fontId="4" fillId="15" borderId="2" xfId="0" applyNumberFormat="1" applyFont="1" applyFill="1" applyBorder="1" applyAlignment="1">
      <alignment horizontal="center" vertical="center" wrapText="1"/>
    </xf>
    <xf numFmtId="0" fontId="4" fillId="5" borderId="0" xfId="0" applyFont="1" applyFill="1" applyAlignment="1" applyProtection="1">
      <alignment horizontal="center"/>
    </xf>
    <xf numFmtId="0" fontId="38" fillId="17" borderId="3" xfId="0" applyFont="1" applyFill="1" applyBorder="1" applyAlignment="1">
      <alignment horizontal="center" vertical="center" wrapText="1"/>
    </xf>
    <xf numFmtId="3" fontId="4" fillId="15" borderId="2" xfId="1" applyNumberFormat="1" applyFont="1" applyFill="1" applyBorder="1" applyAlignment="1" applyProtection="1">
      <alignment horizontal="center" vertical="center" wrapText="1"/>
    </xf>
    <xf numFmtId="0" fontId="9" fillId="0" borderId="0" xfId="0" applyFont="1" applyAlignment="1" applyProtection="1">
      <alignment horizontal="center"/>
    </xf>
    <xf numFmtId="0" fontId="2" fillId="17" borderId="15" xfId="0" applyFont="1" applyFill="1" applyBorder="1" applyAlignment="1">
      <alignment vertical="center" wrapText="1"/>
    </xf>
    <xf numFmtId="0" fontId="21" fillId="17" borderId="2" xfId="0" applyFont="1" applyFill="1" applyBorder="1" applyAlignment="1">
      <alignment horizontal="center" vertical="center" wrapText="1"/>
    </xf>
    <xf numFmtId="0" fontId="2" fillId="14" borderId="20" xfId="0" applyFont="1" applyFill="1" applyBorder="1" applyAlignment="1" applyProtection="1">
      <alignment vertical="center" wrapText="1"/>
    </xf>
    <xf numFmtId="0" fontId="2" fillId="14" borderId="22" xfId="0" applyFont="1" applyFill="1" applyBorder="1" applyAlignment="1" applyProtection="1">
      <alignment vertical="center" wrapText="1"/>
    </xf>
    <xf numFmtId="0" fontId="21" fillId="17" borderId="8" xfId="0" applyFont="1" applyFill="1" applyBorder="1" applyAlignment="1">
      <alignment horizontal="center" vertical="center" wrapText="1"/>
    </xf>
    <xf numFmtId="0" fontId="9" fillId="5" borderId="8" xfId="0" applyFont="1" applyFill="1" applyBorder="1" applyAlignment="1" applyProtection="1">
      <alignment horizontal="center" vertical="center" wrapText="1"/>
      <protection locked="0"/>
    </xf>
    <xf numFmtId="0" fontId="2" fillId="17" borderId="22" xfId="0" applyFont="1" applyFill="1" applyBorder="1" applyAlignment="1" applyProtection="1">
      <alignment vertical="center" wrapText="1"/>
    </xf>
    <xf numFmtId="0" fontId="2" fillId="17" borderId="3" xfId="0" applyFont="1" applyFill="1" applyBorder="1" applyAlignment="1">
      <alignment vertical="center"/>
    </xf>
    <xf numFmtId="0" fontId="35" fillId="16" borderId="13" xfId="0" applyFont="1" applyFill="1" applyBorder="1" applyAlignment="1" applyProtection="1">
      <alignment vertical="center" wrapText="1"/>
    </xf>
    <xf numFmtId="0" fontId="2" fillId="17" borderId="2" xfId="0" applyFont="1" applyFill="1" applyBorder="1" applyAlignment="1" applyProtection="1">
      <alignment vertical="center" wrapText="1"/>
    </xf>
    <xf numFmtId="0" fontId="35" fillId="16" borderId="8" xfId="0" applyFont="1" applyFill="1" applyBorder="1" applyAlignment="1" applyProtection="1">
      <alignment horizontal="left" vertical="center"/>
    </xf>
    <xf numFmtId="0" fontId="2" fillId="17" borderId="3" xfId="0" applyFont="1" applyFill="1" applyBorder="1" applyAlignment="1" applyProtection="1">
      <alignment horizontal="left" vertical="center" wrapText="1"/>
    </xf>
    <xf numFmtId="0" fontId="2" fillId="17" borderId="3" xfId="0" applyFont="1" applyFill="1" applyBorder="1" applyAlignment="1" applyProtection="1">
      <alignment vertical="center" wrapText="1"/>
    </xf>
    <xf numFmtId="0" fontId="30" fillId="4" borderId="3" xfId="0" applyFont="1" applyFill="1" applyBorder="1" applyAlignment="1">
      <alignment horizontal="left" vertical="center"/>
    </xf>
    <xf numFmtId="0" fontId="35" fillId="16" borderId="3" xfId="0" applyFont="1" applyFill="1" applyBorder="1" applyAlignment="1">
      <alignment vertical="center"/>
    </xf>
    <xf numFmtId="0" fontId="2" fillId="17" borderId="20" xfId="0" applyFont="1" applyFill="1" applyBorder="1" applyAlignment="1">
      <alignment horizontal="left" vertical="center" wrapText="1"/>
    </xf>
    <xf numFmtId="0" fontId="35" fillId="16" borderId="3" xfId="0" applyFont="1" applyFill="1" applyBorder="1" applyAlignment="1" applyProtection="1">
      <alignment horizontal="left" vertical="center"/>
    </xf>
    <xf numFmtId="0" fontId="4" fillId="4" borderId="4" xfId="0" applyFont="1" applyFill="1" applyBorder="1" applyAlignment="1" applyProtection="1">
      <alignment horizontal="left" vertical="center" wrapText="1"/>
    </xf>
    <xf numFmtId="0" fontId="4" fillId="4" borderId="4" xfId="0" applyFont="1" applyFill="1" applyBorder="1" applyAlignment="1" applyProtection="1">
      <alignment horizontal="center" vertical="center" wrapText="1"/>
    </xf>
    <xf numFmtId="0" fontId="4" fillId="4" borderId="21" xfId="0" applyFont="1" applyFill="1" applyBorder="1" applyAlignment="1" applyProtection="1">
      <alignment horizontal="center" vertical="center" wrapText="1"/>
    </xf>
    <xf numFmtId="0" fontId="35" fillId="16" borderId="22" xfId="0" applyFont="1" applyFill="1" applyBorder="1" applyAlignment="1">
      <alignment horizontal="left" vertical="center"/>
    </xf>
    <xf numFmtId="0" fontId="35" fillId="16" borderId="12" xfId="0" applyFont="1" applyFill="1" applyBorder="1" applyAlignment="1" applyProtection="1">
      <alignment horizontal="left" vertical="center"/>
    </xf>
    <xf numFmtId="0" fontId="35" fillId="16" borderId="12" xfId="0" applyFont="1" applyFill="1" applyBorder="1" applyAlignment="1" applyProtection="1">
      <alignment horizontal="center" vertical="center"/>
    </xf>
    <xf numFmtId="0" fontId="35" fillId="16" borderId="7" xfId="0" applyFont="1" applyFill="1" applyBorder="1" applyAlignment="1" applyProtection="1">
      <alignment horizontal="left" vertical="center"/>
    </xf>
    <xf numFmtId="0" fontId="35" fillId="16" borderId="12" xfId="0" applyFont="1" applyFill="1" applyBorder="1" applyAlignment="1" applyProtection="1">
      <alignment vertical="center" wrapText="1"/>
      <protection locked="0"/>
    </xf>
    <xf numFmtId="0" fontId="35" fillId="16" borderId="4" xfId="0" applyFont="1" applyFill="1" applyBorder="1" applyAlignment="1" applyProtection="1">
      <alignment horizontal="left" vertical="center"/>
      <protection locked="0"/>
    </xf>
    <xf numFmtId="0" fontId="2" fillId="15" borderId="7" xfId="0" applyFont="1" applyFill="1" applyBorder="1" applyAlignment="1" applyProtection="1">
      <alignment vertical="center" wrapText="1"/>
      <protection locked="0"/>
    </xf>
    <xf numFmtId="0" fontId="4" fillId="15" borderId="2" xfId="0" applyFont="1" applyFill="1" applyBorder="1" applyAlignment="1" applyProtection="1">
      <alignment horizontal="center" vertical="center" wrapText="1"/>
      <protection locked="0"/>
    </xf>
    <xf numFmtId="0" fontId="4" fillId="15" borderId="8" xfId="0" applyFont="1" applyFill="1" applyBorder="1" applyAlignment="1" applyProtection="1">
      <alignment horizontal="center" vertical="center" wrapText="1"/>
      <protection locked="0"/>
    </xf>
    <xf numFmtId="0" fontId="35" fillId="16" borderId="12" xfId="0" applyFont="1" applyFill="1" applyBorder="1" applyAlignment="1" applyProtection="1">
      <alignment horizontal="center" vertical="center" wrapText="1"/>
      <protection locked="0"/>
    </xf>
    <xf numFmtId="0" fontId="35" fillId="16" borderId="4" xfId="0" applyFont="1" applyFill="1" applyBorder="1" applyAlignment="1" applyProtection="1">
      <alignment horizontal="center" vertical="center"/>
      <protection locked="0"/>
    </xf>
    <xf numFmtId="0" fontId="9" fillId="5" borderId="0" xfId="0" applyFont="1" applyFill="1" applyAlignment="1">
      <alignment horizontal="center" vertical="center"/>
    </xf>
    <xf numFmtId="0" fontId="9" fillId="0" borderId="0" xfId="0" applyFont="1" applyAlignment="1">
      <alignment horizontal="center" vertical="center"/>
    </xf>
    <xf numFmtId="0" fontId="2" fillId="17" borderId="2" xfId="0" applyFont="1" applyFill="1" applyBorder="1" applyAlignment="1" applyProtection="1">
      <alignment horizontal="center" vertical="center" wrapText="1"/>
      <protection locked="0"/>
    </xf>
    <xf numFmtId="0" fontId="2" fillId="14" borderId="15" xfId="0" applyFont="1" applyFill="1" applyBorder="1" applyAlignment="1" applyProtection="1">
      <alignment vertical="center" wrapText="1"/>
      <protection locked="0"/>
    </xf>
    <xf numFmtId="0" fontId="2" fillId="14" borderId="1" xfId="0" applyFont="1" applyFill="1" applyBorder="1" applyAlignment="1" applyProtection="1">
      <alignment vertical="center" wrapText="1"/>
      <protection locked="0"/>
    </xf>
    <xf numFmtId="0" fontId="2" fillId="14" borderId="20" xfId="0" applyFont="1" applyFill="1" applyBorder="1" applyAlignment="1" applyProtection="1">
      <alignment vertical="center" wrapText="1"/>
      <protection locked="0"/>
    </xf>
    <xf numFmtId="0" fontId="2" fillId="14" borderId="22" xfId="0" applyFont="1" applyFill="1" applyBorder="1" applyAlignment="1" applyProtection="1">
      <alignment vertical="center" wrapText="1"/>
      <protection locked="0"/>
    </xf>
    <xf numFmtId="0" fontId="2" fillId="17" borderId="2" xfId="0" applyFont="1" applyFill="1" applyBorder="1" applyAlignment="1" applyProtection="1">
      <alignment horizontal="left" vertical="center" wrapText="1"/>
      <protection locked="0"/>
    </xf>
    <xf numFmtId="0" fontId="35" fillId="16" borderId="3" xfId="0" applyFont="1" applyFill="1" applyBorder="1" applyAlignment="1" applyProtection="1">
      <alignment vertical="center"/>
      <protection locked="0"/>
    </xf>
    <xf numFmtId="0" fontId="35" fillId="16" borderId="8" xfId="0" applyFont="1" applyFill="1" applyBorder="1" applyAlignment="1" applyProtection="1">
      <alignment horizontal="center" vertical="center" wrapText="1"/>
      <protection locked="0"/>
    </xf>
    <xf numFmtId="0" fontId="2" fillId="17" borderId="20" xfId="0" applyFont="1" applyFill="1" applyBorder="1" applyAlignment="1" applyProtection="1">
      <alignment horizontal="left" vertical="center" wrapText="1"/>
      <protection locked="0"/>
    </xf>
    <xf numFmtId="0" fontId="35" fillId="16" borderId="3" xfId="0" applyFont="1" applyFill="1" applyBorder="1" applyAlignment="1" applyProtection="1">
      <alignment horizontal="left" vertical="center"/>
      <protection locked="0"/>
    </xf>
    <xf numFmtId="0" fontId="35" fillId="16" borderId="8" xfId="0" applyFont="1" applyFill="1" applyBorder="1" applyAlignment="1" applyProtection="1">
      <alignment horizontal="left" vertical="center"/>
      <protection locked="0"/>
    </xf>
    <xf numFmtId="0" fontId="2" fillId="17" borderId="3" xfId="0" applyFont="1" applyFill="1" applyBorder="1" applyAlignment="1" applyProtection="1">
      <alignment vertical="center" wrapText="1"/>
      <protection locked="0"/>
    </xf>
    <xf numFmtId="0" fontId="2" fillId="17" borderId="1" xfId="0" applyFont="1" applyFill="1" applyBorder="1" applyAlignment="1" applyProtection="1">
      <alignment horizontal="left" vertical="center" wrapText="1"/>
    </xf>
    <xf numFmtId="0" fontId="2" fillId="17" borderId="20" xfId="0" applyFont="1" applyFill="1" applyBorder="1" applyAlignment="1" applyProtection="1">
      <alignment horizontal="left" vertical="center" wrapText="1"/>
    </xf>
    <xf numFmtId="0" fontId="2" fillId="14" borderId="3" xfId="0" applyFont="1" applyFill="1" applyBorder="1" applyAlignment="1" applyProtection="1">
      <alignment vertical="center" wrapText="1"/>
      <protection locked="0"/>
    </xf>
    <xf numFmtId="0" fontId="2" fillId="15" borderId="21" xfId="0" applyFont="1" applyFill="1" applyBorder="1" applyAlignment="1" applyProtection="1">
      <alignment vertical="center" wrapText="1"/>
      <protection locked="0"/>
    </xf>
    <xf numFmtId="0" fontId="4" fillId="18" borderId="0" xfId="2" applyFont="1" applyFill="1" applyAlignment="1">
      <alignment vertical="top" wrapText="1"/>
    </xf>
    <xf numFmtId="0" fontId="9" fillId="18" borderId="0" xfId="2" applyFill="1" applyAlignment="1">
      <alignment vertical="top" wrapText="1"/>
    </xf>
    <xf numFmtId="0" fontId="0" fillId="7" borderId="0" xfId="0" applyFill="1" applyAlignment="1">
      <alignment vertical="top" wrapText="1"/>
    </xf>
    <xf numFmtId="0" fontId="25" fillId="5" borderId="0" xfId="0" applyFont="1" applyFill="1" applyAlignment="1"/>
    <xf numFmtId="2" fontId="29" fillId="5" borderId="1" xfId="1" applyNumberFormat="1" applyFont="1" applyFill="1" applyBorder="1" applyAlignment="1" applyProtection="1">
      <alignment horizontal="right" vertical="center" wrapText="1"/>
      <protection locked="0"/>
    </xf>
    <xf numFmtId="0" fontId="4" fillId="5" borderId="8" xfId="0" applyFont="1" applyFill="1" applyBorder="1" applyAlignment="1" applyProtection="1">
      <alignment horizontal="center" vertical="center" wrapText="1"/>
      <protection locked="0"/>
    </xf>
    <xf numFmtId="0" fontId="9" fillId="19" borderId="0" xfId="2" applyFill="1" applyAlignment="1">
      <alignment vertical="top" wrapText="1"/>
    </xf>
    <xf numFmtId="0" fontId="9" fillId="19" borderId="0" xfId="0" applyFont="1" applyFill="1" applyAlignment="1">
      <alignment vertical="top" wrapText="1"/>
    </xf>
    <xf numFmtId="0" fontId="4" fillId="19" borderId="0" xfId="2" applyFont="1" applyFill="1" applyAlignment="1">
      <alignment vertical="top" wrapText="1"/>
    </xf>
    <xf numFmtId="0" fontId="4" fillId="5" borderId="14" xfId="0" applyFont="1" applyFill="1" applyBorder="1" applyAlignment="1" applyProtection="1">
      <alignment horizontal="left" vertical="center" wrapText="1"/>
    </xf>
    <xf numFmtId="0" fontId="4" fillId="5" borderId="14" xfId="0" applyFont="1" applyFill="1" applyBorder="1" applyAlignment="1" applyProtection="1">
      <alignment horizontal="center" vertical="center" wrapText="1"/>
    </xf>
    <xf numFmtId="9" fontId="4" fillId="5" borderId="14" xfId="1" applyFont="1" applyFill="1" applyBorder="1" applyAlignment="1" applyProtection="1">
      <alignment horizontal="right" vertical="center" wrapText="1"/>
    </xf>
    <xf numFmtId="0" fontId="4" fillId="5" borderId="14" xfId="0" applyFont="1" applyFill="1" applyBorder="1" applyAlignment="1" applyProtection="1">
      <alignment vertical="center" wrapText="1"/>
      <protection locked="0"/>
    </xf>
    <xf numFmtId="0" fontId="2" fillId="17" borderId="6" xfId="0" applyFont="1" applyFill="1" applyBorder="1" applyAlignment="1" applyProtection="1">
      <alignment horizontal="center" vertical="center" wrapText="1"/>
    </xf>
    <xf numFmtId="0" fontId="9" fillId="0" borderId="2" xfId="0" applyFont="1" applyBorder="1" applyProtection="1">
      <protection locked="0"/>
    </xf>
    <xf numFmtId="9" fontId="4" fillId="15" borderId="2" xfId="1" applyFont="1" applyFill="1" applyBorder="1" applyAlignment="1" applyProtection="1">
      <alignment horizontal="center" vertical="center" wrapText="1"/>
      <protection locked="0"/>
    </xf>
    <xf numFmtId="3" fontId="4" fillId="15" borderId="2" xfId="1" applyNumberFormat="1" applyFont="1" applyFill="1" applyBorder="1" applyAlignment="1" applyProtection="1">
      <alignment horizontal="center" vertical="center" wrapText="1"/>
      <protection locked="0"/>
    </xf>
    <xf numFmtId="3" fontId="4" fillId="15" borderId="2" xfId="0" applyNumberFormat="1" applyFont="1" applyFill="1" applyBorder="1" applyAlignment="1" applyProtection="1">
      <alignment horizontal="center" vertical="center" wrapText="1"/>
      <protection locked="0"/>
    </xf>
    <xf numFmtId="0" fontId="4" fillId="5" borderId="0" xfId="2" applyFont="1" applyFill="1" applyAlignment="1">
      <alignment horizontal="left" vertical="top" wrapText="1"/>
    </xf>
    <xf numFmtId="0" fontId="4" fillId="0" borderId="2" xfId="0" applyFont="1" applyFill="1" applyBorder="1" applyAlignment="1" applyProtection="1">
      <alignment horizontal="left" vertical="center" wrapText="1"/>
    </xf>
    <xf numFmtId="0" fontId="4" fillId="0" borderId="2"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15" borderId="2" xfId="0" applyFont="1" applyFill="1" applyBorder="1" applyAlignment="1" applyProtection="1">
      <alignment horizontal="left" vertical="center"/>
    </xf>
    <xf numFmtId="0" fontId="4" fillId="0" borderId="2" xfId="0" applyFont="1" applyFill="1" applyBorder="1" applyAlignment="1" applyProtection="1">
      <alignment horizontal="left" vertical="center"/>
    </xf>
    <xf numFmtId="0" fontId="35" fillId="16" borderId="2" xfId="0" applyFont="1" applyFill="1" applyBorder="1" applyAlignment="1" applyProtection="1">
      <alignment horizontal="left" vertical="center"/>
    </xf>
    <xf numFmtId="4" fontId="4" fillId="0" borderId="2" xfId="0" applyNumberFormat="1" applyFont="1" applyFill="1" applyBorder="1" applyAlignment="1">
      <alignment vertical="center" wrapText="1"/>
    </xf>
    <xf numFmtId="4" fontId="30" fillId="4" borderId="2" xfId="0" applyNumberFormat="1" applyFont="1" applyFill="1" applyBorder="1" applyAlignment="1" applyProtection="1">
      <alignment horizontal="left" vertical="center"/>
    </xf>
    <xf numFmtId="0" fontId="4" fillId="5" borderId="2" xfId="0" applyFont="1" applyFill="1" applyBorder="1" applyAlignment="1" applyProtection="1">
      <alignment horizontal="left" vertical="center" wrapText="1"/>
    </xf>
    <xf numFmtId="0" fontId="39" fillId="0" borderId="2" xfId="3" applyFont="1" applyBorder="1" applyAlignment="1">
      <alignment horizontal="left" vertical="center" wrapText="1"/>
    </xf>
    <xf numFmtId="0" fontId="4" fillId="5" borderId="2" xfId="0" applyFont="1" applyFill="1" applyBorder="1" applyAlignment="1">
      <alignment horizontal="left" vertical="center" wrapText="1"/>
    </xf>
    <xf numFmtId="0" fontId="2" fillId="5" borderId="2" xfId="0" applyFont="1" applyFill="1" applyBorder="1" applyAlignment="1">
      <alignment horizontal="left" vertical="center" wrapText="1"/>
    </xf>
    <xf numFmtId="0" fontId="39" fillId="0" borderId="3" xfId="3" applyFont="1" applyBorder="1" applyAlignment="1">
      <alignment horizontal="left" vertical="center" wrapText="1"/>
    </xf>
    <xf numFmtId="0" fontId="39" fillId="0" borderId="4" xfId="3" applyFont="1" applyBorder="1" applyAlignment="1">
      <alignment horizontal="left" vertical="center" wrapText="1"/>
    </xf>
    <xf numFmtId="0" fontId="39" fillId="0" borderId="8" xfId="3" applyFont="1" applyBorder="1" applyAlignment="1">
      <alignment horizontal="left" vertical="center" wrapText="1"/>
    </xf>
    <xf numFmtId="4" fontId="4" fillId="0" borderId="2" xfId="0" applyNumberFormat="1" applyFont="1" applyFill="1" applyBorder="1" applyAlignment="1" applyProtection="1">
      <alignment vertical="center" wrapText="1"/>
    </xf>
    <xf numFmtId="0" fontId="2" fillId="15" borderId="2" xfId="0" applyFont="1" applyFill="1" applyBorder="1" applyAlignment="1" applyProtection="1">
      <alignment horizontal="left" vertical="center" wrapText="1"/>
    </xf>
    <xf numFmtId="0" fontId="4" fillId="15" borderId="2" xfId="0" applyFont="1" applyFill="1" applyBorder="1" applyAlignment="1" applyProtection="1">
      <alignment horizontal="left" vertical="center" wrapText="1"/>
    </xf>
    <xf numFmtId="0" fontId="2" fillId="5" borderId="2" xfId="0" applyFont="1" applyFill="1" applyBorder="1" applyAlignment="1" applyProtection="1">
      <alignment horizontal="left" vertical="center" wrapText="1"/>
    </xf>
    <xf numFmtId="0" fontId="2" fillId="5" borderId="2" xfId="0" applyFont="1" applyFill="1" applyBorder="1" applyAlignment="1" applyProtection="1">
      <alignment horizontal="center" vertical="center" wrapText="1"/>
      <protection locked="0"/>
    </xf>
    <xf numFmtId="4" fontId="32" fillId="0" borderId="2" xfId="0" applyNumberFormat="1"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21" fillId="0" borderId="2" xfId="0" applyFont="1" applyFill="1" applyBorder="1" applyAlignment="1" applyProtection="1">
      <alignment horizontal="left" vertical="center" wrapText="1"/>
    </xf>
    <xf numFmtId="0" fontId="2" fillId="5" borderId="2" xfId="2" applyFont="1" applyFill="1" applyBorder="1" applyAlignment="1" applyProtection="1">
      <alignment horizontal="left" vertical="center" wrapText="1"/>
    </xf>
    <xf numFmtId="0" fontId="2" fillId="17" borderId="20" xfId="0" applyFont="1" applyFill="1" applyBorder="1" applyAlignment="1">
      <alignment horizontal="left" vertical="center" wrapText="1"/>
    </xf>
    <xf numFmtId="0" fontId="2" fillId="17" borderId="22" xfId="0" applyFont="1" applyFill="1" applyBorder="1" applyAlignment="1">
      <alignment horizontal="left" vertical="center" wrapText="1"/>
    </xf>
    <xf numFmtId="0" fontId="5" fillId="0" borderId="15" xfId="0" applyFont="1" applyFill="1" applyBorder="1" applyAlignment="1" applyProtection="1">
      <alignment horizontal="center" vertical="center" wrapText="1"/>
    </xf>
    <xf numFmtId="0" fontId="5" fillId="0" borderId="17"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30" fillId="4" borderId="20" xfId="0" applyFont="1" applyFill="1" applyBorder="1" applyAlignment="1" applyProtection="1">
      <alignment horizontal="left" vertical="center" wrapText="1"/>
    </xf>
    <xf numFmtId="0" fontId="30" fillId="4" borderId="14" xfId="0" applyFont="1" applyFill="1" applyBorder="1" applyAlignment="1" applyProtection="1">
      <alignment horizontal="left" vertical="center" wrapText="1"/>
    </xf>
    <xf numFmtId="0" fontId="30" fillId="4" borderId="21" xfId="0" applyFont="1" applyFill="1" applyBorder="1" applyAlignment="1" applyProtection="1">
      <alignment horizontal="left" vertical="center" wrapText="1"/>
    </xf>
    <xf numFmtId="0" fontId="16" fillId="5" borderId="15" xfId="0" applyFont="1" applyFill="1" applyBorder="1" applyAlignment="1" applyProtection="1">
      <alignment horizontal="center" vertical="center" wrapText="1"/>
      <protection locked="0"/>
    </xf>
    <xf numFmtId="0" fontId="2" fillId="17" borderId="15" xfId="0" applyFont="1" applyFill="1" applyBorder="1" applyAlignment="1" applyProtection="1">
      <alignment horizontal="center" vertical="center" wrapText="1"/>
    </xf>
    <xf numFmtId="0" fontId="2" fillId="17" borderId="1" xfId="0" applyFont="1" applyFill="1" applyBorder="1" applyAlignment="1" applyProtection="1">
      <alignment horizontal="center" vertical="center" wrapText="1"/>
    </xf>
    <xf numFmtId="0" fontId="35" fillId="16" borderId="3" xfId="0" applyFont="1" applyFill="1" applyBorder="1" applyAlignment="1">
      <alignment horizontal="left" vertical="center"/>
    </xf>
    <xf numFmtId="0" fontId="35" fillId="16" borderId="4" xfId="0" applyFont="1" applyFill="1" applyBorder="1" applyAlignment="1">
      <alignment horizontal="left" vertical="center"/>
    </xf>
    <xf numFmtId="0" fontId="35" fillId="16" borderId="8" xfId="0" applyFont="1" applyFill="1" applyBorder="1" applyAlignment="1">
      <alignment horizontal="left" vertical="center"/>
    </xf>
    <xf numFmtId="0" fontId="31" fillId="0" borderId="2" xfId="0" applyFont="1" applyFill="1" applyBorder="1" applyAlignment="1" applyProtection="1">
      <alignment horizontal="center" vertical="center" wrapText="1"/>
    </xf>
    <xf numFmtId="0" fontId="30" fillId="4" borderId="20" xfId="0" applyFont="1" applyFill="1" applyBorder="1" applyAlignment="1">
      <alignment horizontal="left" vertical="center" wrapText="1"/>
    </xf>
    <xf numFmtId="0" fontId="30" fillId="4" borderId="14" xfId="0" applyFont="1" applyFill="1" applyBorder="1" applyAlignment="1">
      <alignment horizontal="left" vertical="center" wrapText="1"/>
    </xf>
    <xf numFmtId="0" fontId="30" fillId="4" borderId="21" xfId="0" applyFont="1" applyFill="1" applyBorder="1" applyAlignment="1">
      <alignment horizontal="left" vertical="center" wrapText="1"/>
    </xf>
    <xf numFmtId="0" fontId="16" fillId="5" borderId="16" xfId="0" applyFont="1" applyFill="1" applyBorder="1" applyAlignment="1" applyProtection="1">
      <alignment horizontal="center" vertical="center" wrapText="1"/>
      <protection locked="0"/>
    </xf>
    <xf numFmtId="0" fontId="16" fillId="5" borderId="0" xfId="0" applyFont="1" applyFill="1" applyBorder="1" applyAlignment="1" applyProtection="1">
      <alignment horizontal="center" vertical="center" wrapText="1"/>
      <protection locked="0"/>
    </xf>
    <xf numFmtId="0" fontId="16" fillId="5" borderId="13" xfId="0" applyFont="1" applyFill="1" applyBorder="1" applyAlignment="1" applyProtection="1">
      <alignment horizontal="center" vertical="center" wrapText="1"/>
      <protection locked="0"/>
    </xf>
    <xf numFmtId="0" fontId="4" fillId="5" borderId="14" xfId="0" applyFont="1" applyFill="1" applyBorder="1" applyAlignment="1" applyProtection="1">
      <alignment horizontal="left" wrapText="1"/>
    </xf>
    <xf numFmtId="0" fontId="35" fillId="16" borderId="20" xfId="0" applyFont="1" applyFill="1" applyBorder="1" applyAlignment="1">
      <alignment horizontal="left" vertical="center"/>
    </xf>
    <xf numFmtId="0" fontId="35" fillId="16" borderId="14" xfId="0" applyFont="1" applyFill="1" applyBorder="1" applyAlignment="1">
      <alignment horizontal="left" vertical="center"/>
    </xf>
    <xf numFmtId="0" fontId="35" fillId="16" borderId="21" xfId="0" applyFont="1" applyFill="1" applyBorder="1" applyAlignment="1">
      <alignment horizontal="left" vertical="center"/>
    </xf>
    <xf numFmtId="0" fontId="2" fillId="14" borderId="20" xfId="0" applyFont="1" applyFill="1" applyBorder="1" applyAlignment="1">
      <alignment horizontal="center" vertical="center" wrapText="1"/>
    </xf>
    <xf numFmtId="0" fontId="2" fillId="14" borderId="22" xfId="0" applyFont="1" applyFill="1" applyBorder="1" applyAlignment="1">
      <alignment horizontal="center" vertical="center" wrapText="1"/>
    </xf>
    <xf numFmtId="0" fontId="2" fillId="15" borderId="15" xfId="0" applyFont="1" applyFill="1" applyBorder="1" applyAlignment="1">
      <alignment horizontal="center" vertical="center" wrapText="1"/>
    </xf>
    <xf numFmtId="0" fontId="2" fillId="15" borderId="1" xfId="0" applyFont="1" applyFill="1" applyBorder="1" applyAlignment="1">
      <alignment horizontal="center" vertical="center" wrapText="1"/>
    </xf>
    <xf numFmtId="0" fontId="21" fillId="5" borderId="16" xfId="0" applyFont="1" applyFill="1" applyBorder="1" applyAlignment="1" applyProtection="1">
      <alignment horizontal="left" vertical="top" wrapText="1"/>
      <protection locked="0"/>
    </xf>
    <xf numFmtId="0" fontId="27" fillId="5" borderId="0" xfId="0" applyFont="1" applyFill="1" applyBorder="1" applyAlignment="1" applyProtection="1">
      <alignment horizontal="left" vertical="top" wrapText="1"/>
      <protection locked="0"/>
    </xf>
    <xf numFmtId="0" fontId="27" fillId="5" borderId="13" xfId="0" applyFont="1" applyFill="1" applyBorder="1" applyAlignment="1" applyProtection="1">
      <alignment horizontal="left" vertical="top" wrapText="1"/>
      <protection locked="0"/>
    </xf>
    <xf numFmtId="0" fontId="27" fillId="5" borderId="16" xfId="0" applyFont="1" applyFill="1" applyBorder="1" applyAlignment="1" applyProtection="1">
      <alignment horizontal="left" vertical="top" wrapText="1"/>
      <protection locked="0"/>
    </xf>
    <xf numFmtId="0" fontId="27" fillId="5" borderId="22" xfId="0" applyFont="1" applyFill="1" applyBorder="1" applyAlignment="1" applyProtection="1">
      <alignment horizontal="left" vertical="top" wrapText="1"/>
      <protection locked="0"/>
    </xf>
    <xf numFmtId="0" fontId="27" fillId="5" borderId="12" xfId="0" applyFont="1" applyFill="1" applyBorder="1" applyAlignment="1" applyProtection="1">
      <alignment horizontal="left" vertical="top" wrapText="1"/>
      <protection locked="0"/>
    </xf>
    <xf numFmtId="0" fontId="27" fillId="5" borderId="7" xfId="0" applyFont="1" applyFill="1" applyBorder="1" applyAlignment="1" applyProtection="1">
      <alignment horizontal="left" vertical="top" wrapText="1"/>
      <protection locked="0"/>
    </xf>
    <xf numFmtId="0" fontId="35" fillId="16" borderId="22" xfId="0" applyFont="1" applyFill="1" applyBorder="1" applyAlignment="1">
      <alignment horizontal="left" vertical="center"/>
    </xf>
    <xf numFmtId="0" fontId="35" fillId="16" borderId="12" xfId="0" applyFont="1" applyFill="1" applyBorder="1" applyAlignment="1">
      <alignment horizontal="left" vertical="center"/>
    </xf>
    <xf numFmtId="0" fontId="35" fillId="16" borderId="7" xfId="0" applyFont="1" applyFill="1" applyBorder="1" applyAlignment="1">
      <alignment horizontal="left" vertical="center"/>
    </xf>
    <xf numFmtId="0" fontId="2" fillId="17" borderId="23" xfId="0" applyFont="1" applyFill="1" applyBorder="1" applyAlignment="1" applyProtection="1">
      <alignment horizontal="center" vertical="center" wrapText="1"/>
    </xf>
    <xf numFmtId="0" fontId="2" fillId="15" borderId="3" xfId="0" applyFont="1" applyFill="1" applyBorder="1" applyAlignment="1" applyProtection="1">
      <alignment horizontal="left" vertical="center" wrapText="1"/>
    </xf>
    <xf numFmtId="0" fontId="2" fillId="15" borderId="4" xfId="0" applyFont="1" applyFill="1" applyBorder="1" applyAlignment="1" applyProtection="1">
      <alignment horizontal="left" vertical="center" wrapText="1"/>
    </xf>
    <xf numFmtId="0" fontId="2" fillId="15" borderId="8" xfId="0" applyFont="1" applyFill="1" applyBorder="1" applyAlignment="1" applyProtection="1">
      <alignment horizontal="left" vertical="center" wrapText="1"/>
    </xf>
    <xf numFmtId="0" fontId="16" fillId="5" borderId="20" xfId="0" applyFont="1" applyFill="1" applyBorder="1" applyAlignment="1" applyProtection="1">
      <alignment horizontal="center" vertical="center" wrapText="1"/>
      <protection locked="0"/>
    </xf>
    <xf numFmtId="0" fontId="16" fillId="5" borderId="14" xfId="0" applyFont="1" applyFill="1" applyBorder="1" applyAlignment="1" applyProtection="1">
      <alignment horizontal="center" vertical="center" wrapText="1"/>
      <protection locked="0"/>
    </xf>
    <xf numFmtId="0" fontId="16" fillId="5" borderId="21" xfId="0" applyFont="1" applyFill="1" applyBorder="1" applyAlignment="1" applyProtection="1">
      <alignment horizontal="center" vertical="center" wrapText="1"/>
      <protection locked="0"/>
    </xf>
    <xf numFmtId="0" fontId="21" fillId="0" borderId="20" xfId="0" applyFont="1" applyFill="1" applyBorder="1" applyAlignment="1" applyProtection="1">
      <alignment horizontal="left" vertical="top" wrapText="1"/>
      <protection locked="0"/>
    </xf>
    <xf numFmtId="0" fontId="27" fillId="0" borderId="14" xfId="0" applyFont="1" applyFill="1" applyBorder="1" applyAlignment="1" applyProtection="1">
      <alignment horizontal="left" vertical="top" wrapText="1"/>
      <protection locked="0"/>
    </xf>
    <xf numFmtId="0" fontId="27" fillId="0" borderId="21" xfId="0" applyFont="1" applyFill="1" applyBorder="1" applyAlignment="1" applyProtection="1">
      <alignment horizontal="left" vertical="top" wrapText="1"/>
      <protection locked="0"/>
    </xf>
    <xf numFmtId="0" fontId="27" fillId="0" borderId="16" xfId="0" applyFont="1" applyFill="1" applyBorder="1" applyAlignment="1" applyProtection="1">
      <alignment horizontal="left" vertical="top" wrapText="1"/>
      <protection locked="0"/>
    </xf>
    <xf numFmtId="0" fontId="27" fillId="0" borderId="0" xfId="0" applyFont="1" applyFill="1" applyBorder="1" applyAlignment="1" applyProtection="1">
      <alignment horizontal="left" vertical="top" wrapText="1"/>
      <protection locked="0"/>
    </xf>
    <xf numFmtId="0" fontId="27" fillId="0" borderId="13" xfId="0" applyFont="1" applyFill="1" applyBorder="1" applyAlignment="1" applyProtection="1">
      <alignment horizontal="left" vertical="top" wrapText="1"/>
      <protection locked="0"/>
    </xf>
    <xf numFmtId="0" fontId="27" fillId="0" borderId="22" xfId="0" applyFont="1" applyFill="1" applyBorder="1" applyAlignment="1" applyProtection="1">
      <alignment horizontal="left" vertical="top" wrapText="1"/>
      <protection locked="0"/>
    </xf>
    <xf numFmtId="0" fontId="27" fillId="0" borderId="12" xfId="0" applyFont="1" applyFill="1" applyBorder="1" applyAlignment="1" applyProtection="1">
      <alignment horizontal="left" vertical="top" wrapText="1"/>
      <protection locked="0"/>
    </xf>
    <xf numFmtId="0" fontId="27" fillId="0" borderId="7" xfId="0" applyFont="1" applyFill="1" applyBorder="1" applyAlignment="1" applyProtection="1">
      <alignment horizontal="left" vertical="top" wrapText="1"/>
      <protection locked="0"/>
    </xf>
    <xf numFmtId="0" fontId="21" fillId="0" borderId="14" xfId="0" applyFont="1" applyFill="1" applyBorder="1" applyAlignment="1" applyProtection="1">
      <alignment horizontal="left" vertical="top" wrapText="1"/>
      <protection locked="0"/>
    </xf>
    <xf numFmtId="0" fontId="21" fillId="0" borderId="21" xfId="0" applyFont="1" applyFill="1" applyBorder="1" applyAlignment="1" applyProtection="1">
      <alignment horizontal="left" vertical="top" wrapText="1"/>
      <protection locked="0"/>
    </xf>
    <xf numFmtId="0" fontId="21" fillId="0" borderId="16" xfId="0" applyFont="1" applyFill="1" applyBorder="1" applyAlignment="1" applyProtection="1">
      <alignment horizontal="left" vertical="top" wrapText="1"/>
      <protection locked="0"/>
    </xf>
    <xf numFmtId="0" fontId="21" fillId="0" borderId="0" xfId="0" applyFont="1" applyFill="1" applyBorder="1" applyAlignment="1" applyProtection="1">
      <alignment horizontal="left" vertical="top" wrapText="1"/>
      <protection locked="0"/>
    </xf>
    <xf numFmtId="0" fontId="21" fillId="0" borderId="13" xfId="0" applyFont="1" applyFill="1" applyBorder="1" applyAlignment="1" applyProtection="1">
      <alignment horizontal="left" vertical="top" wrapText="1"/>
      <protection locked="0"/>
    </xf>
    <xf numFmtId="0" fontId="21" fillId="0" borderId="22" xfId="0" applyFont="1" applyFill="1" applyBorder="1" applyAlignment="1" applyProtection="1">
      <alignment horizontal="left" vertical="top" wrapText="1"/>
      <protection locked="0"/>
    </xf>
    <xf numFmtId="0" fontId="21" fillId="0" borderId="12" xfId="0" applyFont="1" applyFill="1" applyBorder="1" applyAlignment="1" applyProtection="1">
      <alignment horizontal="left" vertical="top" wrapText="1"/>
      <protection locked="0"/>
    </xf>
    <xf numFmtId="0" fontId="21" fillId="0" borderId="7" xfId="0" applyFont="1" applyFill="1" applyBorder="1" applyAlignment="1" applyProtection="1">
      <alignment horizontal="left" vertical="top" wrapText="1"/>
      <protection locked="0"/>
    </xf>
    <xf numFmtId="0" fontId="21" fillId="17" borderId="15" xfId="0" applyFont="1" applyFill="1" applyBorder="1" applyAlignment="1">
      <alignment vertical="center" wrapText="1"/>
    </xf>
    <xf numFmtId="0" fontId="21" fillId="17" borderId="1" xfId="0" applyFont="1" applyFill="1" applyBorder="1" applyAlignment="1">
      <alignment vertical="center" wrapText="1"/>
    </xf>
    <xf numFmtId="0" fontId="21" fillId="17" borderId="15" xfId="0" applyFont="1" applyFill="1" applyBorder="1" applyAlignment="1">
      <alignment horizontal="left" vertical="center" wrapText="1"/>
    </xf>
    <xf numFmtId="0" fontId="21" fillId="17" borderId="1" xfId="0" applyFont="1" applyFill="1" applyBorder="1" applyAlignment="1">
      <alignment horizontal="left" vertical="center" wrapText="1"/>
    </xf>
    <xf numFmtId="0" fontId="2" fillId="17" borderId="15" xfId="0" applyFont="1" applyFill="1" applyBorder="1" applyAlignment="1">
      <alignment horizontal="left" vertical="center" wrapText="1"/>
    </xf>
    <xf numFmtId="0" fontId="2" fillId="17" borderId="1" xfId="0" applyFont="1" applyFill="1" applyBorder="1" applyAlignment="1">
      <alignment horizontal="left" vertical="center" wrapText="1"/>
    </xf>
    <xf numFmtId="0" fontId="2" fillId="17" borderId="2" xfId="0" applyFont="1" applyFill="1" applyBorder="1" applyAlignment="1">
      <alignment horizontal="left" vertical="center" wrapText="1"/>
    </xf>
    <xf numFmtId="0" fontId="28" fillId="0" borderId="2" xfId="0" applyFont="1" applyBorder="1" applyAlignment="1" applyProtection="1">
      <alignment vertical="center" wrapText="1"/>
      <protection locked="0"/>
    </xf>
    <xf numFmtId="0" fontId="2" fillId="15" borderId="2" xfId="0" applyFont="1" applyFill="1" applyBorder="1" applyAlignment="1">
      <alignment horizontal="left" vertical="center" wrapText="1"/>
    </xf>
    <xf numFmtId="0" fontId="2" fillId="0" borderId="15" xfId="0" applyFont="1" applyFill="1" applyBorder="1" applyAlignment="1" applyProtection="1">
      <alignment horizontal="left" vertical="center" wrapText="1"/>
      <protection locked="0"/>
    </xf>
    <xf numFmtId="0" fontId="9" fillId="5" borderId="15" xfId="0" applyFont="1" applyFill="1" applyBorder="1" applyAlignment="1" applyProtection="1">
      <alignment horizontal="center" vertical="center" wrapText="1"/>
      <protection locked="0"/>
    </xf>
    <xf numFmtId="0" fontId="21" fillId="17" borderId="15" xfId="0" applyFont="1" applyFill="1" applyBorder="1" applyAlignment="1">
      <alignment horizontal="center" vertical="center" wrapText="1"/>
    </xf>
    <xf numFmtId="0" fontId="21" fillId="17" borderId="1" xfId="0" applyFont="1" applyFill="1" applyBorder="1" applyAlignment="1">
      <alignment horizontal="center" vertical="center" wrapText="1"/>
    </xf>
    <xf numFmtId="0" fontId="35" fillId="16" borderId="3" xfId="0" applyFont="1" applyFill="1" applyBorder="1" applyAlignment="1">
      <alignment horizontal="left" vertical="center" wrapText="1"/>
    </xf>
    <xf numFmtId="0" fontId="35" fillId="16" borderId="4" xfId="0" applyFont="1" applyFill="1" applyBorder="1" applyAlignment="1">
      <alignment horizontal="left" vertical="center" wrapText="1"/>
    </xf>
    <xf numFmtId="0" fontId="35" fillId="16" borderId="8" xfId="0" applyFont="1" applyFill="1" applyBorder="1" applyAlignment="1">
      <alignment horizontal="left" vertical="center" wrapText="1"/>
    </xf>
    <xf numFmtId="0" fontId="2" fillId="14" borderId="0" xfId="0" applyFont="1" applyFill="1" applyBorder="1" applyAlignment="1">
      <alignment horizontal="center" vertical="center" wrapText="1"/>
    </xf>
    <xf numFmtId="0" fontId="4" fillId="15" borderId="15" xfId="0" applyFont="1" applyFill="1" applyBorder="1" applyAlignment="1">
      <alignment horizontal="center" vertical="center" wrapText="1"/>
    </xf>
    <xf numFmtId="0" fontId="4" fillId="15" borderId="1" xfId="0" applyFont="1" applyFill="1" applyBorder="1" applyAlignment="1">
      <alignment horizontal="center" vertical="center" wrapText="1"/>
    </xf>
    <xf numFmtId="0" fontId="2" fillId="5" borderId="10" xfId="2" applyFont="1" applyFill="1" applyBorder="1" applyAlignment="1" applyProtection="1">
      <alignment horizontal="left" vertical="center" wrapText="1"/>
    </xf>
    <xf numFmtId="0" fontId="2" fillId="5" borderId="5" xfId="2" applyFont="1" applyFill="1" applyBorder="1" applyAlignment="1" applyProtection="1">
      <alignment horizontal="left" vertical="center" wrapText="1"/>
    </xf>
    <xf numFmtId="0" fontId="2" fillId="5" borderId="11" xfId="2" applyFont="1" applyFill="1" applyBorder="1" applyAlignment="1" applyProtection="1">
      <alignment horizontal="left" vertical="center" wrapText="1"/>
    </xf>
    <xf numFmtId="0" fontId="2" fillId="5" borderId="9" xfId="2" applyFont="1" applyFill="1" applyBorder="1" applyAlignment="1" applyProtection="1">
      <alignment horizontal="left" vertical="center" wrapText="1"/>
    </xf>
    <xf numFmtId="0" fontId="2" fillId="17" borderId="15" xfId="0" applyFont="1" applyFill="1" applyBorder="1" applyAlignment="1" applyProtection="1">
      <alignment horizontal="left" vertical="center" wrapText="1"/>
    </xf>
    <xf numFmtId="0" fontId="2" fillId="17" borderId="1" xfId="0" applyFont="1" applyFill="1" applyBorder="1" applyAlignment="1" applyProtection="1">
      <alignment horizontal="left" vertical="center" wrapText="1"/>
    </xf>
    <xf numFmtId="0" fontId="2" fillId="15" borderId="1" xfId="0" applyFont="1" applyFill="1" applyBorder="1" applyAlignment="1" applyProtection="1">
      <alignment horizontal="left" vertical="center" wrapText="1"/>
    </xf>
    <xf numFmtId="0" fontId="4" fillId="5" borderId="15" xfId="0" applyFont="1" applyFill="1" applyBorder="1" applyAlignment="1" applyProtection="1">
      <alignment horizontal="center" vertical="center" wrapText="1"/>
      <protection locked="0"/>
    </xf>
    <xf numFmtId="0" fontId="21" fillId="0" borderId="0" xfId="0" applyFont="1" applyFill="1" applyAlignment="1" applyProtection="1">
      <alignment horizontal="left" vertical="top" wrapText="1"/>
      <protection locked="0"/>
    </xf>
    <xf numFmtId="0" fontId="4" fillId="15" borderId="15" xfId="0" applyFont="1" applyFill="1" applyBorder="1" applyAlignment="1" applyProtection="1">
      <alignment horizontal="center" vertical="center" wrapText="1"/>
    </xf>
    <xf numFmtId="0" fontId="4" fillId="15" borderId="1" xfId="0" applyFont="1" applyFill="1" applyBorder="1" applyAlignment="1" applyProtection="1">
      <alignment horizontal="center" vertical="center" wrapText="1"/>
    </xf>
    <xf numFmtId="0" fontId="2" fillId="14" borderId="15"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2" fillId="15" borderId="16" xfId="0" applyFont="1" applyFill="1" applyBorder="1" applyAlignment="1" applyProtection="1">
      <alignment horizontal="left" vertical="center" wrapText="1"/>
    </xf>
    <xf numFmtId="0" fontId="2" fillId="15" borderId="0" xfId="0" applyFont="1" applyFill="1" applyBorder="1" applyAlignment="1" applyProtection="1">
      <alignment horizontal="left" vertical="center" wrapText="1"/>
    </xf>
    <xf numFmtId="0" fontId="2" fillId="15" borderId="13" xfId="0" applyFont="1" applyFill="1" applyBorder="1" applyAlignment="1" applyProtection="1">
      <alignment horizontal="left" vertical="center" wrapText="1"/>
    </xf>
    <xf numFmtId="0" fontId="2" fillId="14" borderId="20" xfId="0" applyFont="1" applyFill="1" applyBorder="1" applyAlignment="1" applyProtection="1">
      <alignment horizontal="center" vertical="center" wrapText="1"/>
    </xf>
    <xf numFmtId="0" fontId="2" fillId="14" borderId="22" xfId="0" applyFont="1" applyFill="1" applyBorder="1" applyAlignment="1" applyProtection="1">
      <alignment horizontal="center" vertical="center" wrapText="1"/>
    </xf>
    <xf numFmtId="0" fontId="31" fillId="0" borderId="9" xfId="0" applyFont="1" applyFill="1" applyBorder="1" applyAlignment="1" applyProtection="1">
      <alignment horizontal="center" vertical="center" wrapText="1"/>
    </xf>
    <xf numFmtId="0" fontId="31"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2" fillId="17" borderId="15" xfId="0" applyFont="1" applyFill="1" applyBorder="1" applyAlignment="1" applyProtection="1">
      <alignment horizontal="center" vertical="center" wrapText="1"/>
      <protection locked="0"/>
    </xf>
    <xf numFmtId="0" fontId="2" fillId="17" borderId="1" xfId="0" applyFont="1" applyFill="1" applyBorder="1" applyAlignment="1" applyProtection="1">
      <alignment horizontal="center" vertical="center" wrapText="1"/>
      <protection locked="0"/>
    </xf>
    <xf numFmtId="0" fontId="30" fillId="4" borderId="3" xfId="0" applyFont="1" applyFill="1" applyBorder="1" applyAlignment="1" applyProtection="1">
      <alignment horizontal="left" vertical="center"/>
    </xf>
    <xf numFmtId="0" fontId="30" fillId="4" borderId="4" xfId="0" applyFont="1" applyFill="1" applyBorder="1" applyAlignment="1" applyProtection="1">
      <alignment horizontal="left" vertical="center"/>
    </xf>
    <xf numFmtId="0" fontId="30" fillId="4" borderId="8" xfId="0" applyFont="1" applyFill="1" applyBorder="1" applyAlignment="1" applyProtection="1">
      <alignment horizontal="left" vertical="center"/>
    </xf>
    <xf numFmtId="0" fontId="4" fillId="5" borderId="3" xfId="0"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0" fontId="4" fillId="5" borderId="8" xfId="0" applyFont="1" applyFill="1" applyBorder="1" applyAlignment="1" applyProtection="1">
      <alignment horizontal="center" vertical="center" wrapText="1"/>
      <protection locked="0"/>
    </xf>
    <xf numFmtId="0" fontId="35" fillId="16" borderId="20" xfId="0" applyFont="1" applyFill="1" applyBorder="1" applyAlignment="1" applyProtection="1">
      <alignment horizontal="left" vertical="center"/>
    </xf>
    <xf numFmtId="0" fontId="35" fillId="16" borderId="14" xfId="0" applyFont="1" applyFill="1" applyBorder="1" applyAlignment="1" applyProtection="1">
      <alignment horizontal="left" vertical="center"/>
    </xf>
    <xf numFmtId="0" fontId="35" fillId="16" borderId="21" xfId="0" applyFont="1" applyFill="1" applyBorder="1" applyAlignment="1" applyProtection="1">
      <alignment horizontal="left" vertical="center"/>
    </xf>
    <xf numFmtId="0" fontId="4" fillId="15" borderId="15" xfId="0" applyFont="1" applyFill="1" applyBorder="1" applyAlignment="1" applyProtection="1">
      <alignment horizontal="center" vertical="center" wrapText="1"/>
      <protection locked="0"/>
    </xf>
    <xf numFmtId="0" fontId="4" fillId="15" borderId="1" xfId="0" applyFont="1" applyFill="1" applyBorder="1" applyAlignment="1" applyProtection="1">
      <alignment horizontal="center" vertical="center" wrapText="1"/>
      <protection locked="0"/>
    </xf>
    <xf numFmtId="0" fontId="2" fillId="5" borderId="2" xfId="2" applyFont="1" applyFill="1" applyBorder="1" applyAlignment="1">
      <alignment horizontal="left" vertical="center" wrapText="1"/>
    </xf>
    <xf numFmtId="0" fontId="31" fillId="5" borderId="9" xfId="0" applyFont="1" applyFill="1" applyBorder="1" applyAlignment="1" applyProtection="1">
      <alignment horizontal="left" vertical="center" wrapText="1"/>
    </xf>
    <xf numFmtId="0" fontId="31" fillId="5" borderId="0" xfId="0" applyFont="1" applyFill="1" applyBorder="1" applyAlignment="1" applyProtection="1">
      <alignment horizontal="left" vertical="center" wrapText="1"/>
    </xf>
    <xf numFmtId="0" fontId="5" fillId="0" borderId="14"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wrapText="1"/>
    </xf>
    <xf numFmtId="0" fontId="30" fillId="4" borderId="3" xfId="0" applyFont="1" applyFill="1" applyBorder="1" applyAlignment="1">
      <alignment horizontal="left" vertical="center"/>
    </xf>
    <xf numFmtId="0" fontId="30" fillId="4" borderId="4" xfId="0" applyFont="1" applyFill="1" applyBorder="1" applyAlignment="1">
      <alignment horizontal="left" vertical="center"/>
    </xf>
    <xf numFmtId="0" fontId="30" fillId="4" borderId="8" xfId="0" applyFont="1" applyFill="1" applyBorder="1" applyAlignment="1">
      <alignment horizontal="left" vertical="center"/>
    </xf>
    <xf numFmtId="0" fontId="2" fillId="17" borderId="15" xfId="0" applyFont="1" applyFill="1" applyBorder="1" applyAlignment="1" applyProtection="1">
      <alignment horizontal="left" vertical="center" wrapText="1"/>
      <protection locked="0"/>
    </xf>
    <xf numFmtId="0" fontId="2" fillId="17" borderId="1" xfId="0" applyFont="1" applyFill="1" applyBorder="1" applyAlignment="1" applyProtection="1">
      <alignment horizontal="left" vertical="center" wrapText="1"/>
      <protection locked="0"/>
    </xf>
  </cellXfs>
  <cellStyles count="7">
    <cellStyle name="Hyperlink" xfId="3" builtinId="8"/>
    <cellStyle name="Normal" xfId="0" builtinId="0"/>
    <cellStyle name="Normal 2" xfId="2" xr:uid="{00000000-0005-0000-0000-000002000000}"/>
    <cellStyle name="Normal 2 2" xfId="5" xr:uid="{00000000-0005-0000-0000-000002000000}"/>
    <cellStyle name="Normal 4" xfId="4" xr:uid="{00000000-0005-0000-0000-000003000000}"/>
    <cellStyle name="Percent" xfId="1" builtinId="5"/>
    <cellStyle name="Percent 2" xfId="6" xr:uid="{00000000-0005-0000-0000-000004000000}"/>
  </cellStyles>
  <dxfs count="0"/>
  <tableStyles count="0" defaultTableStyle="TableStyleMedium2" defaultPivotStyle="PivotStyleLight16"/>
  <colors>
    <mruColors>
      <color rgb="FF8294FB"/>
      <color rgb="FF6E6E6E"/>
      <color rgb="FFA6A6A6"/>
      <color rgb="FFFCD5B4"/>
      <color rgb="FFFF33CC"/>
      <color rgb="FFB17ED8"/>
      <color rgb="FFE4DFEC"/>
      <color rgb="FFCCC0DA"/>
      <color rgb="FF80A0B8"/>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38100</xdr:rowOff>
    </xdr:from>
    <xdr:to>
      <xdr:col>1</xdr:col>
      <xdr:colOff>225425</xdr:colOff>
      <xdr:row>3</xdr:row>
      <xdr:rowOff>97969</xdr:rowOff>
    </xdr:to>
    <xdr:pic>
      <xdr:nvPicPr>
        <xdr:cNvPr id="2" name="Picture 1">
          <a:extLst>
            <a:ext uri="{FF2B5EF4-FFF2-40B4-BE49-F238E27FC236}">
              <a16:creationId xmlns:a16="http://schemas.microsoft.com/office/drawing/2014/main" id="{8EB20591-B25B-E9E5-5920-A75C69F45639}"/>
            </a:ext>
          </a:extLst>
        </xdr:cNvPr>
        <xdr:cNvPicPr>
          <a:picLocks noChangeAspect="1"/>
        </xdr:cNvPicPr>
      </xdr:nvPicPr>
      <xdr:blipFill>
        <a:blip xmlns:r="http://schemas.openxmlformats.org/officeDocument/2006/relationships" r:embed="rId1"/>
        <a:stretch>
          <a:fillRect/>
        </a:stretch>
      </xdr:blipFill>
      <xdr:spPr>
        <a:xfrm>
          <a:off x="66675" y="38100"/>
          <a:ext cx="1825625" cy="79329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theglobalfund.org/media/4768/core_malaria_infonote_en.pdf" TargetMode="External"/><Relationship Id="rId2" Type="http://schemas.openxmlformats.org/officeDocument/2006/relationships/hyperlink" Target="https://www.theglobalfund.org/media/4309/fundingmodel_modularframework_handbook_en.pdf" TargetMode="External"/><Relationship Id="rId1" Type="http://schemas.openxmlformats.org/officeDocument/2006/relationships/hyperlink" Target="https://endmalaria.org/about-us-governance-partner-committees/countryregional-support-partner-committee-crspc" TargetMode="External"/><Relationship Id="rId5" Type="http://schemas.openxmlformats.org/officeDocument/2006/relationships/printerSettings" Target="../printerSettings/printerSettings2.bin"/><Relationship Id="rId4" Type="http://schemas.openxmlformats.org/officeDocument/2006/relationships/hyperlink" Target="https://www.theglobalfund.org/media/4759/core_resilientsustainablesystemsforhealth_infonote_en.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B1A0C7"/>
  </sheetPr>
  <dimension ref="A1:H10"/>
  <sheetViews>
    <sheetView tabSelected="1" zoomScale="60" zoomScaleNormal="60" workbookViewId="0">
      <selection activeCell="B8" sqref="B8"/>
    </sheetView>
  </sheetViews>
  <sheetFormatPr defaultColWidth="9.1796875" defaultRowHeight="14" x14ac:dyDescent="0.3"/>
  <cols>
    <col min="1" max="1" width="23.81640625" style="42" customWidth="1"/>
    <col min="2" max="2" width="32.1796875" style="42" customWidth="1"/>
    <col min="3" max="16384" width="9.1796875" style="42"/>
  </cols>
  <sheetData>
    <row r="1" spans="1:8" x14ac:dyDescent="0.3">
      <c r="C1" s="64"/>
    </row>
    <row r="2" spans="1:8" ht="29.15" customHeight="1" x14ac:dyDescent="0.5">
      <c r="C2" s="105" t="s">
        <v>506</v>
      </c>
      <c r="H2" s="288" t="str">
        <f ca="1">Translations!$G$118</f>
        <v>Latest version updated: 9 February 2023</v>
      </c>
    </row>
    <row r="3" spans="1:8" x14ac:dyDescent="0.3">
      <c r="C3" s="64"/>
    </row>
    <row r="4" spans="1:8" x14ac:dyDescent="0.3">
      <c r="C4" s="64"/>
    </row>
    <row r="5" spans="1:8" ht="36.75" customHeight="1" x14ac:dyDescent="0.3">
      <c r="A5" s="303" t="str">
        <f ca="1">Translations!G108</f>
        <v>Please read the Instructions sheet carefully before completing the programmatic gap tables.</v>
      </c>
      <c r="B5" s="303"/>
      <c r="C5" s="303"/>
    </row>
    <row r="6" spans="1:8" ht="35.25" customHeight="1" x14ac:dyDescent="0.3">
      <c r="A6" s="303" t="str">
        <f ca="1">Translations!G109</f>
        <v>To complete this cover sheet, select from the drop-down lists the Geography and Applicant Type.</v>
      </c>
      <c r="B6" s="303"/>
      <c r="C6" s="303"/>
    </row>
    <row r="8" spans="1:8" ht="14.5" x14ac:dyDescent="0.35">
      <c r="A8" s="99" t="str">
        <f ca="1">Translations!G110</f>
        <v>Applicant</v>
      </c>
      <c r="B8" s="43" t="s">
        <v>260</v>
      </c>
    </row>
    <row r="9" spans="1:8" ht="14.5" x14ac:dyDescent="0.35">
      <c r="A9" s="99" t="str">
        <f ca="1">Translations!G111</f>
        <v>Component</v>
      </c>
      <c r="B9" s="100" t="str">
        <f ca="1">Translations!A39</f>
        <v>Malaria</v>
      </c>
    </row>
    <row r="10" spans="1:8" ht="14.5" x14ac:dyDescent="0.35">
      <c r="A10" s="99" t="str">
        <f ca="1">Translations!G112</f>
        <v>Applicant Type</v>
      </c>
      <c r="B10" s="43" t="s">
        <v>39</v>
      </c>
    </row>
  </sheetData>
  <sheetProtection algorithmName="SHA-512" hashValue="iFac461fp0jNuHELDTalG+02NtCyRQVi2qgLY8QcDPMAv6+UIdZ9wCYRScyZ5v5ZQfdbV/U4G/P4Re4ltl2Kgw==" saltValue="SErfrRGvyRGPbSuWrqz3Cw==" spinCount="100000" sheet="1" objects="1" scenarios="1"/>
  <mergeCells count="2">
    <mergeCell ref="A5:C5"/>
    <mergeCell ref="A6:C6"/>
  </mergeCells>
  <dataValidations count="1">
    <dataValidation type="list" allowBlank="1" showInputMessage="1" showErrorMessage="1" sqref="B10" xr:uid="{00000000-0002-0000-0100-000001000000}">
      <formula1>ApplicantType</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'Malaria drop down'!$L$3:$L$210</xm:f>
          </x14:formula1>
          <xm:sqref>B8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0000"/>
  </sheetPr>
  <dimension ref="A1:X271"/>
  <sheetViews>
    <sheetView workbookViewId="0">
      <selection activeCell="I11" sqref="I11"/>
    </sheetView>
  </sheetViews>
  <sheetFormatPr defaultColWidth="8.81640625" defaultRowHeight="14.5" x14ac:dyDescent="0.35"/>
  <cols>
    <col min="1" max="1" width="30.81640625" customWidth="1"/>
    <col min="2" max="2" width="21" customWidth="1"/>
    <col min="3" max="4" width="31.453125" customWidth="1"/>
    <col min="5" max="5" width="10.81640625" customWidth="1"/>
  </cols>
  <sheetData>
    <row r="1" spans="1:24" x14ac:dyDescent="0.35">
      <c r="A1" s="37"/>
      <c r="B1" s="37"/>
      <c r="C1" s="14" t="s">
        <v>38</v>
      </c>
      <c r="D1" s="37"/>
      <c r="E1" s="37"/>
      <c r="F1" s="37"/>
      <c r="G1" s="37"/>
      <c r="H1" s="37"/>
      <c r="I1" s="37"/>
      <c r="J1" s="37"/>
      <c r="K1" s="37"/>
      <c r="M1" s="34" t="s">
        <v>61</v>
      </c>
      <c r="S1" s="14"/>
      <c r="U1" s="34" t="s">
        <v>32</v>
      </c>
    </row>
    <row r="2" spans="1:24" x14ac:dyDescent="0.35">
      <c r="A2" s="22" t="s">
        <v>270</v>
      </c>
      <c r="B2" s="22" t="s">
        <v>270</v>
      </c>
      <c r="C2" s="22" t="s">
        <v>25</v>
      </c>
      <c r="D2" s="22" t="s">
        <v>271</v>
      </c>
      <c r="E2" s="22" t="s">
        <v>272</v>
      </c>
      <c r="F2" s="35"/>
      <c r="G2" s="22" t="s">
        <v>25</v>
      </c>
      <c r="H2" s="22" t="s">
        <v>271</v>
      </c>
      <c r="I2" s="22" t="s">
        <v>272</v>
      </c>
      <c r="J2" s="35"/>
      <c r="L2" s="22" t="s">
        <v>270</v>
      </c>
      <c r="M2" s="22" t="s">
        <v>25</v>
      </c>
      <c r="N2" s="22" t="s">
        <v>271</v>
      </c>
      <c r="O2" s="22" t="s">
        <v>272</v>
      </c>
      <c r="P2" s="35"/>
      <c r="T2" s="22" t="s">
        <v>270</v>
      </c>
      <c r="U2" s="22" t="s">
        <v>25</v>
      </c>
      <c r="V2" s="22" t="s">
        <v>271</v>
      </c>
      <c r="W2" s="22" t="s">
        <v>272</v>
      </c>
      <c r="X2" s="35"/>
    </row>
    <row r="3" spans="1:24" x14ac:dyDescent="0.35">
      <c r="A3" s="40" t="str">
        <f ca="1">OFFSET($C3,0,LangOffset,1,1)</f>
        <v>Please select…</v>
      </c>
      <c r="B3" s="40" t="str">
        <f ca="1">OFFSET($G3,0,LangOffset,1,1)</f>
        <v xml:space="preserve"> </v>
      </c>
      <c r="C3" s="39" t="s">
        <v>39</v>
      </c>
      <c r="D3" s="60" t="s">
        <v>503</v>
      </c>
      <c r="E3" s="60" t="s">
        <v>435</v>
      </c>
      <c r="F3" s="60"/>
      <c r="G3" s="60" t="s">
        <v>40</v>
      </c>
      <c r="H3" s="60" t="s">
        <v>40</v>
      </c>
      <c r="I3" s="60" t="s">
        <v>40</v>
      </c>
      <c r="J3" s="60" t="s">
        <v>40</v>
      </c>
      <c r="L3" t="str">
        <f t="shared" ref="L3:L66" ca="1" si="0">OFFSET($M3,0,LangOffset,1,1)</f>
        <v>Please select your geography…</v>
      </c>
      <c r="M3" s="36" t="s">
        <v>260</v>
      </c>
      <c r="N3" s="36" t="s">
        <v>318</v>
      </c>
      <c r="O3" s="36" t="s">
        <v>436</v>
      </c>
      <c r="P3" s="36"/>
      <c r="T3" t="str">
        <f ca="1">OFFSET($U3,0,LangOffset,1,1)</f>
        <v>Please select…</v>
      </c>
      <c r="U3" s="38" t="s">
        <v>39</v>
      </c>
      <c r="V3" s="36" t="s">
        <v>317</v>
      </c>
      <c r="W3" s="36" t="s">
        <v>435</v>
      </c>
      <c r="X3" s="36"/>
    </row>
    <row r="4" spans="1:24" x14ac:dyDescent="0.35">
      <c r="A4" s="40" t="str">
        <f ca="1">OFFSET($C4,0,LangOffset,1,1)</f>
        <v>Specific prevention interventions - Intermittent preventive treatment in pregnancy (IPTp)</v>
      </c>
      <c r="B4" s="40" t="str">
        <f ca="1">OFFSET($G4,0,LangOffset,1,1)</f>
        <v>Proportion of pregnant women attending antenatal clinics who received three or more doses of intermittent preventive treatment for malaria</v>
      </c>
      <c r="C4" s="38" t="s">
        <v>879</v>
      </c>
      <c r="D4" s="62" t="s">
        <v>908</v>
      </c>
      <c r="E4" s="60" t="s">
        <v>429</v>
      </c>
      <c r="F4" s="60"/>
      <c r="G4" s="60" t="s">
        <v>36</v>
      </c>
      <c r="H4" s="62" t="s">
        <v>445</v>
      </c>
      <c r="I4" s="60" t="s">
        <v>446</v>
      </c>
      <c r="J4" s="60"/>
      <c r="L4" t="str">
        <f t="shared" ca="1" si="0"/>
        <v>Afghanistan</v>
      </c>
      <c r="M4" s="69" t="s">
        <v>62</v>
      </c>
      <c r="N4" s="38" t="s">
        <v>62</v>
      </c>
      <c r="O4" t="s">
        <v>525</v>
      </c>
      <c r="T4" t="str">
        <f ca="1">OFFSET($U4,0,LangOffset,1,1)</f>
        <v>CCM</v>
      </c>
      <c r="U4" s="38" t="s">
        <v>261</v>
      </c>
      <c r="V4" s="36" t="s">
        <v>319</v>
      </c>
      <c r="W4" s="36" t="s">
        <v>437</v>
      </c>
      <c r="X4" s="36"/>
    </row>
    <row r="5" spans="1:24" x14ac:dyDescent="0.35">
      <c r="A5" s="40" t="str">
        <f ca="1">OFFSET($C5,0,LangOffset,1,1)</f>
        <v>Specific prevention interventions- Seasonal Malaria Chemoprevention (SMC)</v>
      </c>
      <c r="B5" s="40" t="str">
        <f ca="1">OFFSET($G5,0,LangOffset,1,1)</f>
        <v>Percentage of children aged 3-59 months who received the full number of courses of SMC (3 or 4) per transmission season in the targeted areas</v>
      </c>
      <c r="C5" s="38" t="s">
        <v>20</v>
      </c>
      <c r="D5" s="60" t="s">
        <v>504</v>
      </c>
      <c r="E5" s="60" t="s">
        <v>439</v>
      </c>
      <c r="F5" s="60"/>
      <c r="G5" s="61" t="s">
        <v>37</v>
      </c>
      <c r="H5" s="63" t="s">
        <v>447</v>
      </c>
      <c r="I5" s="60" t="s">
        <v>448</v>
      </c>
      <c r="J5" s="60"/>
      <c r="L5" t="str">
        <f t="shared" ca="1" si="0"/>
        <v>Albania</v>
      </c>
      <c r="M5" s="69" t="s">
        <v>63</v>
      </c>
      <c r="N5" s="38" t="s">
        <v>526</v>
      </c>
      <c r="O5" t="s">
        <v>63</v>
      </c>
      <c r="T5" t="str">
        <f ca="1">OFFSET($U5,0,LangOffset,1,1)</f>
        <v>non-CCM</v>
      </c>
      <c r="U5" s="38" t="s">
        <v>262</v>
      </c>
      <c r="V5" s="36" t="s">
        <v>320</v>
      </c>
      <c r="W5" s="36" t="s">
        <v>438</v>
      </c>
      <c r="X5" s="36"/>
    </row>
    <row r="6" spans="1:24" x14ac:dyDescent="0.35">
      <c r="L6" t="str">
        <f t="shared" ca="1" si="0"/>
        <v>Algeria</v>
      </c>
      <c r="M6" s="69" t="s">
        <v>64</v>
      </c>
      <c r="N6" s="38" t="s">
        <v>527</v>
      </c>
      <c r="O6" t="s">
        <v>528</v>
      </c>
    </row>
    <row r="7" spans="1:24" x14ac:dyDescent="0.35">
      <c r="L7" t="str">
        <f t="shared" ca="1" si="0"/>
        <v>Andorra</v>
      </c>
      <c r="M7" s="69" t="s">
        <v>65</v>
      </c>
      <c r="N7" s="38" t="s">
        <v>529</v>
      </c>
      <c r="O7" t="s">
        <v>65</v>
      </c>
    </row>
    <row r="8" spans="1:24" x14ac:dyDescent="0.35">
      <c r="L8" t="str">
        <f t="shared" ca="1" si="0"/>
        <v>Angola</v>
      </c>
      <c r="M8" s="69" t="s">
        <v>66</v>
      </c>
      <c r="N8" s="38" t="s">
        <v>66</v>
      </c>
      <c r="O8" t="s">
        <v>66</v>
      </c>
    </row>
    <row r="9" spans="1:24" x14ac:dyDescent="0.35">
      <c r="A9" s="22" t="s">
        <v>270</v>
      </c>
      <c r="B9" s="22" t="s">
        <v>25</v>
      </c>
      <c r="C9" s="22" t="s">
        <v>271</v>
      </c>
      <c r="D9" s="22" t="s">
        <v>272</v>
      </c>
      <c r="L9" t="str">
        <f t="shared" ca="1" si="0"/>
        <v>Antigua and Barbuda</v>
      </c>
      <c r="M9" s="69" t="s">
        <v>67</v>
      </c>
      <c r="N9" s="38" t="s">
        <v>530</v>
      </c>
      <c r="O9" t="s">
        <v>531</v>
      </c>
    </row>
    <row r="10" spans="1:24" x14ac:dyDescent="0.35">
      <c r="A10" s="40" t="str">
        <f ca="1">OFFSET($B10,0,LangOffset,1,1)</f>
        <v>Please select…</v>
      </c>
      <c r="B10" s="86" t="s">
        <v>39</v>
      </c>
      <c r="C10" t="s">
        <v>503</v>
      </c>
      <c r="D10" t="s">
        <v>435</v>
      </c>
      <c r="L10" t="str">
        <f t="shared" ca="1" si="0"/>
        <v>Argentina</v>
      </c>
      <c r="M10" s="69" t="s">
        <v>68</v>
      </c>
      <c r="N10" s="38" t="s">
        <v>532</v>
      </c>
      <c r="O10" t="s">
        <v>68</v>
      </c>
    </row>
    <row r="11" spans="1:24" x14ac:dyDescent="0.35">
      <c r="A11" s="40" t="str">
        <f ca="1">OFFSET($B11,0,LangOffset,1,1)</f>
        <v>CM-2a(M):Proportion of confirmed malaria cases that received first-line antimalarial treatment at public sector health facilities</v>
      </c>
      <c r="B11" s="87" t="s">
        <v>862</v>
      </c>
      <c r="C11" t="s">
        <v>1089</v>
      </c>
      <c r="D11" t="s">
        <v>1090</v>
      </c>
      <c r="L11" t="str">
        <f t="shared" ca="1" si="0"/>
        <v>Armenia</v>
      </c>
      <c r="M11" s="69" t="s">
        <v>69</v>
      </c>
      <c r="N11" s="38" t="s">
        <v>533</v>
      </c>
      <c r="O11" t="s">
        <v>69</v>
      </c>
    </row>
    <row r="12" spans="1:24" x14ac:dyDescent="0.35">
      <c r="A12" s="40" t="str">
        <f ca="1">OFFSET($B12,0,LangOffset,1,1)</f>
        <v>CM-2b(M):Proportion of confirmed malaria cases that received first-line antimalarial treatment in the community</v>
      </c>
      <c r="B12" s="87" t="s">
        <v>863</v>
      </c>
      <c r="C12" t="s">
        <v>1091</v>
      </c>
      <c r="D12" t="s">
        <v>981</v>
      </c>
      <c r="L12" t="str">
        <f t="shared" ca="1" si="0"/>
        <v>Aruba</v>
      </c>
      <c r="M12" s="69" t="s">
        <v>70</v>
      </c>
      <c r="N12" s="38" t="s">
        <v>70</v>
      </c>
      <c r="O12" t="s">
        <v>70</v>
      </c>
    </row>
    <row r="13" spans="1:24" x14ac:dyDescent="0.35">
      <c r="A13" s="40" t="str">
        <f ca="1">OFFSET($B13,0,LangOffset,1,1)</f>
        <v>CM-2c(M):Proportion of confirmed malaria cases that received first-line antimalarial treatment at private sector sites</v>
      </c>
      <c r="B13" s="87" t="s">
        <v>864</v>
      </c>
      <c r="C13" t="s">
        <v>1092</v>
      </c>
      <c r="D13" t="s">
        <v>982</v>
      </c>
      <c r="L13" t="str">
        <f t="shared" ca="1" si="0"/>
        <v>Australia</v>
      </c>
      <c r="M13" s="69" t="s">
        <v>71</v>
      </c>
      <c r="N13" s="38" t="s">
        <v>534</v>
      </c>
      <c r="O13" t="s">
        <v>71</v>
      </c>
    </row>
    <row r="14" spans="1:24" x14ac:dyDescent="0.35">
      <c r="L14" t="str">
        <f t="shared" ca="1" si="0"/>
        <v>Austria</v>
      </c>
      <c r="M14" s="69" t="s">
        <v>72</v>
      </c>
      <c r="N14" s="38" t="s">
        <v>535</v>
      </c>
      <c r="O14" t="s">
        <v>72</v>
      </c>
    </row>
    <row r="15" spans="1:24" x14ac:dyDescent="0.35">
      <c r="L15" t="str">
        <f t="shared" ca="1" si="0"/>
        <v>Azerbaijan</v>
      </c>
      <c r="M15" s="69" t="s">
        <v>73</v>
      </c>
      <c r="N15" s="38" t="s">
        <v>536</v>
      </c>
      <c r="O15" t="s">
        <v>537</v>
      </c>
    </row>
    <row r="16" spans="1:24" x14ac:dyDescent="0.35">
      <c r="A16" s="22" t="s">
        <v>270</v>
      </c>
      <c r="B16" s="22" t="s">
        <v>25</v>
      </c>
      <c r="C16" s="22" t="s">
        <v>271</v>
      </c>
      <c r="D16" s="22" t="s">
        <v>272</v>
      </c>
      <c r="L16" t="str">
        <f t="shared" ca="1" si="0"/>
        <v>Bahamas</v>
      </c>
      <c r="M16" s="69" t="s">
        <v>74</v>
      </c>
      <c r="N16" s="38" t="s">
        <v>74</v>
      </c>
      <c r="O16" t="s">
        <v>538</v>
      </c>
    </row>
    <row r="17" spans="1:15" x14ac:dyDescent="0.35">
      <c r="A17" s="40" t="str">
        <f ca="1">OFFSET($B17,0,LangOffset,1,1)</f>
        <v>Please select…</v>
      </c>
      <c r="B17" s="86" t="s">
        <v>39</v>
      </c>
      <c r="C17" s="60" t="s">
        <v>503</v>
      </c>
      <c r="D17" s="60" t="s">
        <v>435</v>
      </c>
      <c r="L17" t="str">
        <f t="shared" ca="1" si="0"/>
        <v>Bahrain</v>
      </c>
      <c r="M17" s="69" t="s">
        <v>75</v>
      </c>
      <c r="N17" s="38" t="s">
        <v>539</v>
      </c>
      <c r="O17" t="s">
        <v>540</v>
      </c>
    </row>
    <row r="18" spans="1:15" x14ac:dyDescent="0.35">
      <c r="A18" s="40" t="str">
        <f ca="1">OFFSET($B18,0,LangOffset,1,1)</f>
        <v>VC-1(M):Number of insecticide-treated nets distributed to populations at risk of malaria transmission through mass campaigns</v>
      </c>
      <c r="B18" s="87" t="s">
        <v>865</v>
      </c>
      <c r="C18" s="128" t="s">
        <v>1093</v>
      </c>
      <c r="D18" s="128" t="s">
        <v>1094</v>
      </c>
      <c r="L18" t="str">
        <f t="shared" ca="1" si="0"/>
        <v>Bangladesh</v>
      </c>
      <c r="M18" s="69" t="s">
        <v>76</v>
      </c>
      <c r="N18" s="38" t="s">
        <v>76</v>
      </c>
      <c r="O18" t="s">
        <v>76</v>
      </c>
    </row>
    <row r="19" spans="1:15" x14ac:dyDescent="0.35">
      <c r="A19" s="40" t="str">
        <f ca="1">OFFSET($B19,0,LangOffset,1,1)</f>
        <v>VC-3(M):Number of insecticide-treated nets distributed to targeted risk groups through continuous distribution</v>
      </c>
      <c r="B19" s="87" t="s">
        <v>884</v>
      </c>
      <c r="C19" s="128" t="s">
        <v>1095</v>
      </c>
      <c r="D19" s="128" t="s">
        <v>983</v>
      </c>
      <c r="L19" t="str">
        <f t="shared" ca="1" si="0"/>
        <v>Barbados</v>
      </c>
      <c r="M19" s="69" t="s">
        <v>77</v>
      </c>
      <c r="N19" s="38" t="s">
        <v>541</v>
      </c>
      <c r="O19" t="s">
        <v>77</v>
      </c>
    </row>
    <row r="20" spans="1:15" x14ac:dyDescent="0.35">
      <c r="L20" t="str">
        <f t="shared" ca="1" si="0"/>
        <v>Belarus</v>
      </c>
      <c r="M20" s="69" t="s">
        <v>78</v>
      </c>
      <c r="N20" s="38" t="s">
        <v>542</v>
      </c>
      <c r="O20" t="s">
        <v>543</v>
      </c>
    </row>
    <row r="21" spans="1:15" x14ac:dyDescent="0.35">
      <c r="L21" t="str">
        <f t="shared" ca="1" si="0"/>
        <v>Belgium</v>
      </c>
      <c r="M21" s="69" t="s">
        <v>79</v>
      </c>
      <c r="N21" s="38" t="s">
        <v>544</v>
      </c>
      <c r="O21" t="s">
        <v>545</v>
      </c>
    </row>
    <row r="22" spans="1:15" x14ac:dyDescent="0.35">
      <c r="L22" t="str">
        <f t="shared" ca="1" si="0"/>
        <v>Belize</v>
      </c>
      <c r="M22" s="69" t="s">
        <v>80</v>
      </c>
      <c r="N22" s="38" t="s">
        <v>80</v>
      </c>
      <c r="O22" t="s">
        <v>546</v>
      </c>
    </row>
    <row r="23" spans="1:15" x14ac:dyDescent="0.35">
      <c r="L23" t="str">
        <f t="shared" ca="1" si="0"/>
        <v>Benin</v>
      </c>
      <c r="M23" s="69" t="s">
        <v>81</v>
      </c>
      <c r="N23" s="38" t="s">
        <v>547</v>
      </c>
      <c r="O23" t="s">
        <v>81</v>
      </c>
    </row>
    <row r="24" spans="1:15" x14ac:dyDescent="0.35">
      <c r="L24" t="str">
        <f t="shared" ca="1" si="0"/>
        <v>Bhutan</v>
      </c>
      <c r="M24" s="69" t="s">
        <v>82</v>
      </c>
      <c r="N24" s="38" t="s">
        <v>548</v>
      </c>
      <c r="O24" t="s">
        <v>549</v>
      </c>
    </row>
    <row r="25" spans="1:15" x14ac:dyDescent="0.35">
      <c r="L25" t="str">
        <f t="shared" ca="1" si="0"/>
        <v>Bolivia (Plurinational State)</v>
      </c>
      <c r="M25" s="69" t="s">
        <v>83</v>
      </c>
      <c r="N25" s="38" t="s">
        <v>550</v>
      </c>
      <c r="O25" t="s">
        <v>551</v>
      </c>
    </row>
    <row r="26" spans="1:15" x14ac:dyDescent="0.35">
      <c r="L26" t="str">
        <f t="shared" ca="1" si="0"/>
        <v>Bosnia and Herzegovina</v>
      </c>
      <c r="M26" s="69" t="s">
        <v>84</v>
      </c>
      <c r="N26" s="38" t="s">
        <v>552</v>
      </c>
      <c r="O26" t="s">
        <v>553</v>
      </c>
    </row>
    <row r="27" spans="1:15" x14ac:dyDescent="0.35">
      <c r="L27" t="str">
        <f t="shared" ca="1" si="0"/>
        <v>Botswana</v>
      </c>
      <c r="M27" s="69" t="s">
        <v>85</v>
      </c>
      <c r="N27" s="38" t="s">
        <v>85</v>
      </c>
      <c r="O27" t="s">
        <v>85</v>
      </c>
    </row>
    <row r="28" spans="1:15" x14ac:dyDescent="0.35">
      <c r="L28" t="str">
        <f t="shared" ca="1" si="0"/>
        <v>Brazil</v>
      </c>
      <c r="M28" s="69" t="s">
        <v>86</v>
      </c>
      <c r="N28" s="38" t="s">
        <v>554</v>
      </c>
      <c r="O28" t="s">
        <v>555</v>
      </c>
    </row>
    <row r="29" spans="1:15" x14ac:dyDescent="0.35">
      <c r="L29" t="str">
        <f t="shared" ca="1" si="0"/>
        <v>Brunei Darussalam</v>
      </c>
      <c r="M29" s="69" t="s">
        <v>87</v>
      </c>
      <c r="N29" s="38" t="s">
        <v>556</v>
      </c>
      <c r="O29" t="s">
        <v>87</v>
      </c>
    </row>
    <row r="30" spans="1:15" x14ac:dyDescent="0.35">
      <c r="L30" t="str">
        <f t="shared" ca="1" si="0"/>
        <v>Bulgaria</v>
      </c>
      <c r="M30" s="69" t="s">
        <v>88</v>
      </c>
      <c r="N30" s="38" t="s">
        <v>557</v>
      </c>
      <c r="O30" t="s">
        <v>88</v>
      </c>
    </row>
    <row r="31" spans="1:15" x14ac:dyDescent="0.35">
      <c r="L31" t="str">
        <f t="shared" ca="1" si="0"/>
        <v>Burkina Faso</v>
      </c>
      <c r="M31" s="69" t="s">
        <v>89</v>
      </c>
      <c r="N31" s="38" t="s">
        <v>89</v>
      </c>
      <c r="O31" t="s">
        <v>89</v>
      </c>
    </row>
    <row r="32" spans="1:15" x14ac:dyDescent="0.35">
      <c r="L32" t="str">
        <f t="shared" ca="1" si="0"/>
        <v>Burundi</v>
      </c>
      <c r="M32" s="69" t="s">
        <v>90</v>
      </c>
      <c r="N32" s="38" t="s">
        <v>90</v>
      </c>
      <c r="O32" t="s">
        <v>90</v>
      </c>
    </row>
    <row r="33" spans="12:15" x14ac:dyDescent="0.35">
      <c r="L33" t="str">
        <f t="shared" ca="1" si="0"/>
        <v>Cabo Verde</v>
      </c>
      <c r="M33" s="69" t="s">
        <v>558</v>
      </c>
      <c r="N33" s="38" t="s">
        <v>558</v>
      </c>
      <c r="O33" t="s">
        <v>558</v>
      </c>
    </row>
    <row r="34" spans="12:15" x14ac:dyDescent="0.35">
      <c r="L34" t="str">
        <f t="shared" ca="1" si="0"/>
        <v>Cambodia</v>
      </c>
      <c r="M34" s="69" t="s">
        <v>91</v>
      </c>
      <c r="N34" s="38" t="s">
        <v>559</v>
      </c>
      <c r="O34" t="s">
        <v>560</v>
      </c>
    </row>
    <row r="35" spans="12:15" x14ac:dyDescent="0.35">
      <c r="L35" t="str">
        <f t="shared" ca="1" si="0"/>
        <v>Cameroon</v>
      </c>
      <c r="M35" s="69" t="s">
        <v>92</v>
      </c>
      <c r="N35" s="38" t="s">
        <v>561</v>
      </c>
      <c r="O35" t="s">
        <v>562</v>
      </c>
    </row>
    <row r="36" spans="12:15" x14ac:dyDescent="0.35">
      <c r="L36" t="str">
        <f t="shared" ca="1" si="0"/>
        <v>Canada</v>
      </c>
      <c r="M36" s="69" t="s">
        <v>93</v>
      </c>
      <c r="N36" s="38" t="s">
        <v>93</v>
      </c>
      <c r="O36" t="s">
        <v>563</v>
      </c>
    </row>
    <row r="37" spans="12:15" x14ac:dyDescent="0.35">
      <c r="L37" t="str">
        <f t="shared" ca="1" si="0"/>
        <v>Central African Republic</v>
      </c>
      <c r="M37" s="69" t="s">
        <v>94</v>
      </c>
      <c r="N37" s="38" t="s">
        <v>564</v>
      </c>
      <c r="O37" t="s">
        <v>565</v>
      </c>
    </row>
    <row r="38" spans="12:15" x14ac:dyDescent="0.35">
      <c r="L38" t="str">
        <f t="shared" ca="1" si="0"/>
        <v>Chad</v>
      </c>
      <c r="M38" s="69" t="s">
        <v>95</v>
      </c>
      <c r="N38" s="38" t="s">
        <v>566</v>
      </c>
      <c r="O38" t="s">
        <v>95</v>
      </c>
    </row>
    <row r="39" spans="12:15" x14ac:dyDescent="0.35">
      <c r="L39" t="str">
        <f t="shared" ca="1" si="0"/>
        <v>Chile</v>
      </c>
      <c r="M39" s="69" t="s">
        <v>96</v>
      </c>
      <c r="N39" s="38" t="s">
        <v>567</v>
      </c>
      <c r="O39" t="s">
        <v>96</v>
      </c>
    </row>
    <row r="40" spans="12:15" x14ac:dyDescent="0.35">
      <c r="L40" t="str">
        <f t="shared" ca="1" si="0"/>
        <v>China</v>
      </c>
      <c r="M40" s="69" t="s">
        <v>97</v>
      </c>
      <c r="N40" s="38" t="s">
        <v>568</v>
      </c>
      <c r="O40" t="s">
        <v>97</v>
      </c>
    </row>
    <row r="41" spans="12:15" x14ac:dyDescent="0.35">
      <c r="L41" t="str">
        <f t="shared" ca="1" si="0"/>
        <v>Colombia</v>
      </c>
      <c r="M41" s="69" t="s">
        <v>98</v>
      </c>
      <c r="N41" s="38" t="s">
        <v>569</v>
      </c>
      <c r="O41" t="s">
        <v>98</v>
      </c>
    </row>
    <row r="42" spans="12:15" x14ac:dyDescent="0.35">
      <c r="L42" t="str">
        <f t="shared" ca="1" si="0"/>
        <v>Comoros</v>
      </c>
      <c r="M42" s="69" t="s">
        <v>99</v>
      </c>
      <c r="N42" s="38" t="s">
        <v>570</v>
      </c>
      <c r="O42" t="s">
        <v>571</v>
      </c>
    </row>
    <row r="43" spans="12:15" x14ac:dyDescent="0.35">
      <c r="L43" t="str">
        <f t="shared" ca="1" si="0"/>
        <v>Congo</v>
      </c>
      <c r="M43" s="69" t="s">
        <v>100</v>
      </c>
      <c r="N43" s="38" t="s">
        <v>100</v>
      </c>
      <c r="O43" t="s">
        <v>100</v>
      </c>
    </row>
    <row r="44" spans="12:15" x14ac:dyDescent="0.35">
      <c r="L44" t="str">
        <f t="shared" ca="1" si="0"/>
        <v>Congo (Democratic Republic)</v>
      </c>
      <c r="M44" s="69" t="s">
        <v>101</v>
      </c>
      <c r="N44" s="38" t="s">
        <v>572</v>
      </c>
      <c r="O44" t="s">
        <v>573</v>
      </c>
    </row>
    <row r="45" spans="12:15" x14ac:dyDescent="0.35">
      <c r="L45" t="str">
        <f t="shared" ca="1" si="0"/>
        <v>Cook Islands</v>
      </c>
      <c r="M45" s="69" t="s">
        <v>102</v>
      </c>
      <c r="N45" s="38" t="s">
        <v>574</v>
      </c>
      <c r="O45" t="s">
        <v>575</v>
      </c>
    </row>
    <row r="46" spans="12:15" x14ac:dyDescent="0.35">
      <c r="L46" t="str">
        <f t="shared" ca="1" si="0"/>
        <v>Costa Rica</v>
      </c>
      <c r="M46" s="69" t="s">
        <v>103</v>
      </c>
      <c r="N46" s="38" t="s">
        <v>103</v>
      </c>
      <c r="O46" t="s">
        <v>103</v>
      </c>
    </row>
    <row r="47" spans="12:15" x14ac:dyDescent="0.35">
      <c r="L47" t="str">
        <f t="shared" ca="1" si="0"/>
        <v>Côte d'Ivoire</v>
      </c>
      <c r="M47" s="69" t="s">
        <v>104</v>
      </c>
      <c r="N47" s="38" t="s">
        <v>104</v>
      </c>
      <c r="O47" t="s">
        <v>104</v>
      </c>
    </row>
    <row r="48" spans="12:15" x14ac:dyDescent="0.35">
      <c r="L48" t="str">
        <f t="shared" ca="1" si="0"/>
        <v>Croatia</v>
      </c>
      <c r="M48" s="69" t="s">
        <v>105</v>
      </c>
      <c r="N48" s="38" t="s">
        <v>576</v>
      </c>
      <c r="O48" t="s">
        <v>577</v>
      </c>
    </row>
    <row r="49" spans="12:15" x14ac:dyDescent="0.35">
      <c r="L49" t="str">
        <f t="shared" ca="1" si="0"/>
        <v>Cuba</v>
      </c>
      <c r="M49" s="69" t="s">
        <v>106</v>
      </c>
      <c r="N49" s="38" t="s">
        <v>106</v>
      </c>
      <c r="O49" t="s">
        <v>106</v>
      </c>
    </row>
    <row r="50" spans="12:15" x14ac:dyDescent="0.35">
      <c r="L50" t="str">
        <f t="shared" ca="1" si="0"/>
        <v>Curacao</v>
      </c>
      <c r="M50" s="69" t="s">
        <v>263</v>
      </c>
      <c r="N50" s="38" t="s">
        <v>578</v>
      </c>
      <c r="O50" t="s">
        <v>578</v>
      </c>
    </row>
    <row r="51" spans="12:15" x14ac:dyDescent="0.35">
      <c r="L51" t="str">
        <f t="shared" ca="1" si="0"/>
        <v>Cyprus</v>
      </c>
      <c r="M51" s="69" t="s">
        <v>107</v>
      </c>
      <c r="N51" s="38" t="s">
        <v>579</v>
      </c>
      <c r="O51" t="s">
        <v>580</v>
      </c>
    </row>
    <row r="52" spans="12:15" x14ac:dyDescent="0.35">
      <c r="L52" t="str">
        <f t="shared" ca="1" si="0"/>
        <v>Czechia</v>
      </c>
      <c r="M52" s="69" t="s">
        <v>268</v>
      </c>
      <c r="N52" s="38" t="s">
        <v>581</v>
      </c>
      <c r="O52" t="s">
        <v>582</v>
      </c>
    </row>
    <row r="53" spans="12:15" x14ac:dyDescent="0.35">
      <c r="L53" t="str">
        <f t="shared" ca="1" si="0"/>
        <v>Denmark</v>
      </c>
      <c r="M53" s="69" t="s">
        <v>108</v>
      </c>
      <c r="N53" s="38" t="s">
        <v>583</v>
      </c>
      <c r="O53" t="s">
        <v>584</v>
      </c>
    </row>
    <row r="54" spans="12:15" x14ac:dyDescent="0.35">
      <c r="L54" t="str">
        <f t="shared" ca="1" si="0"/>
        <v>Djibouti</v>
      </c>
      <c r="M54" s="69" t="s">
        <v>109</v>
      </c>
      <c r="N54" s="38" t="s">
        <v>109</v>
      </c>
      <c r="O54" t="s">
        <v>109</v>
      </c>
    </row>
    <row r="55" spans="12:15" x14ac:dyDescent="0.35">
      <c r="L55" t="str">
        <f t="shared" ca="1" si="0"/>
        <v>Dominica</v>
      </c>
      <c r="M55" s="69" t="s">
        <v>110</v>
      </c>
      <c r="N55" s="38" t="s">
        <v>585</v>
      </c>
      <c r="O55" t="s">
        <v>110</v>
      </c>
    </row>
    <row r="56" spans="12:15" x14ac:dyDescent="0.35">
      <c r="L56" t="str">
        <f t="shared" ca="1" si="0"/>
        <v>Dominican Republic</v>
      </c>
      <c r="M56" s="69" t="s">
        <v>111</v>
      </c>
      <c r="N56" s="38" t="s">
        <v>586</v>
      </c>
      <c r="O56" t="s">
        <v>587</v>
      </c>
    </row>
    <row r="57" spans="12:15" x14ac:dyDescent="0.35">
      <c r="L57" t="str">
        <f t="shared" ca="1" si="0"/>
        <v>Ecuador</v>
      </c>
      <c r="M57" s="69" t="s">
        <v>112</v>
      </c>
      <c r="N57" s="38" t="s">
        <v>588</v>
      </c>
      <c r="O57" t="s">
        <v>112</v>
      </c>
    </row>
    <row r="58" spans="12:15" x14ac:dyDescent="0.35">
      <c r="L58" t="str">
        <f t="shared" ca="1" si="0"/>
        <v>Egypt</v>
      </c>
      <c r="M58" s="69" t="s">
        <v>113</v>
      </c>
      <c r="N58" s="38" t="s">
        <v>589</v>
      </c>
      <c r="O58" t="s">
        <v>590</v>
      </c>
    </row>
    <row r="59" spans="12:15" x14ac:dyDescent="0.35">
      <c r="L59" t="str">
        <f t="shared" ca="1" si="0"/>
        <v>El Salvador</v>
      </c>
      <c r="M59" s="69" t="s">
        <v>114</v>
      </c>
      <c r="N59" s="38" t="s">
        <v>591</v>
      </c>
      <c r="O59" t="s">
        <v>114</v>
      </c>
    </row>
    <row r="60" spans="12:15" x14ac:dyDescent="0.35">
      <c r="L60" t="str">
        <f t="shared" ca="1" si="0"/>
        <v>Equatorial Guinea</v>
      </c>
      <c r="M60" s="69" t="s">
        <v>115</v>
      </c>
      <c r="N60" s="38" t="s">
        <v>592</v>
      </c>
      <c r="O60" t="s">
        <v>593</v>
      </c>
    </row>
    <row r="61" spans="12:15" x14ac:dyDescent="0.35">
      <c r="L61" t="str">
        <f t="shared" ca="1" si="0"/>
        <v>Eritrea</v>
      </c>
      <c r="M61" s="69" t="s">
        <v>116</v>
      </c>
      <c r="N61" s="38" t="s">
        <v>594</v>
      </c>
      <c r="O61" t="s">
        <v>116</v>
      </c>
    </row>
    <row r="62" spans="12:15" x14ac:dyDescent="0.35">
      <c r="L62" t="str">
        <f t="shared" ca="1" si="0"/>
        <v>Estonia</v>
      </c>
      <c r="M62" s="69" t="s">
        <v>117</v>
      </c>
      <c r="N62" s="38" t="s">
        <v>595</v>
      </c>
      <c r="O62" t="s">
        <v>117</v>
      </c>
    </row>
    <row r="63" spans="12:15" x14ac:dyDescent="0.35">
      <c r="L63" t="str">
        <f t="shared" ca="1" si="0"/>
        <v>Eswatini</v>
      </c>
      <c r="M63" s="69" t="s">
        <v>596</v>
      </c>
      <c r="N63" s="38" t="s">
        <v>596</v>
      </c>
      <c r="O63" t="s">
        <v>596</v>
      </c>
    </row>
    <row r="64" spans="12:15" x14ac:dyDescent="0.35">
      <c r="L64" t="str">
        <f t="shared" ca="1" si="0"/>
        <v>Ethiopia</v>
      </c>
      <c r="M64" s="69" t="s">
        <v>118</v>
      </c>
      <c r="N64" s="38" t="s">
        <v>597</v>
      </c>
      <c r="O64" t="s">
        <v>598</v>
      </c>
    </row>
    <row r="65" spans="12:15" x14ac:dyDescent="0.35">
      <c r="L65" t="str">
        <f t="shared" ca="1" si="0"/>
        <v>Faeroe Islands</v>
      </c>
      <c r="M65" s="69" t="s">
        <v>119</v>
      </c>
      <c r="N65" s="38" t="s">
        <v>599</v>
      </c>
      <c r="O65" t="s">
        <v>600</v>
      </c>
    </row>
    <row r="66" spans="12:15" x14ac:dyDescent="0.35">
      <c r="L66" t="str">
        <f t="shared" ca="1" si="0"/>
        <v>Fiji</v>
      </c>
      <c r="M66" s="69" t="s">
        <v>120</v>
      </c>
      <c r="N66" s="38" t="s">
        <v>601</v>
      </c>
      <c r="O66" t="s">
        <v>120</v>
      </c>
    </row>
    <row r="67" spans="12:15" x14ac:dyDescent="0.35">
      <c r="L67" t="str">
        <f t="shared" ref="L67:L130" ca="1" si="1">OFFSET($M67,0,LangOffset,1,1)</f>
        <v>Finland</v>
      </c>
      <c r="M67" s="69" t="s">
        <v>121</v>
      </c>
      <c r="N67" s="38" t="s">
        <v>602</v>
      </c>
      <c r="O67" t="s">
        <v>603</v>
      </c>
    </row>
    <row r="68" spans="12:15" x14ac:dyDescent="0.35">
      <c r="L68" t="str">
        <f t="shared" ca="1" si="1"/>
        <v>France</v>
      </c>
      <c r="M68" s="69" t="s">
        <v>122</v>
      </c>
      <c r="N68" s="38" t="s">
        <v>122</v>
      </c>
      <c r="O68" t="s">
        <v>604</v>
      </c>
    </row>
    <row r="69" spans="12:15" x14ac:dyDescent="0.35">
      <c r="L69" t="str">
        <f t="shared" ca="1" si="1"/>
        <v>Gabon</v>
      </c>
      <c r="M69" s="69" t="s">
        <v>123</v>
      </c>
      <c r="N69" s="38" t="s">
        <v>123</v>
      </c>
      <c r="O69" t="s">
        <v>605</v>
      </c>
    </row>
    <row r="70" spans="12:15" x14ac:dyDescent="0.35">
      <c r="L70" t="str">
        <f t="shared" ca="1" si="1"/>
        <v>Gambia</v>
      </c>
      <c r="M70" s="69" t="s">
        <v>124</v>
      </c>
      <c r="N70" s="38" t="s">
        <v>606</v>
      </c>
      <c r="O70" t="s">
        <v>124</v>
      </c>
    </row>
    <row r="71" spans="12:15" x14ac:dyDescent="0.35">
      <c r="L71" t="str">
        <f t="shared" ca="1" si="1"/>
        <v>Georgia</v>
      </c>
      <c r="M71" s="69" t="s">
        <v>125</v>
      </c>
      <c r="N71" s="38" t="s">
        <v>607</v>
      </c>
      <c r="O71" t="s">
        <v>125</v>
      </c>
    </row>
    <row r="72" spans="12:15" x14ac:dyDescent="0.35">
      <c r="L72" t="str">
        <f t="shared" ca="1" si="1"/>
        <v>Germany</v>
      </c>
      <c r="M72" s="69" t="s">
        <v>126</v>
      </c>
      <c r="N72" s="38" t="s">
        <v>608</v>
      </c>
      <c r="O72" t="s">
        <v>609</v>
      </c>
    </row>
    <row r="73" spans="12:15" x14ac:dyDescent="0.35">
      <c r="L73" t="str">
        <f t="shared" ca="1" si="1"/>
        <v>Ghana</v>
      </c>
      <c r="M73" s="69" t="s">
        <v>127</v>
      </c>
      <c r="N73" s="38" t="s">
        <v>127</v>
      </c>
      <c r="O73" t="s">
        <v>127</v>
      </c>
    </row>
    <row r="74" spans="12:15" x14ac:dyDescent="0.35">
      <c r="L74" t="str">
        <f t="shared" ca="1" si="1"/>
        <v>Greece</v>
      </c>
      <c r="M74" s="69" t="s">
        <v>128</v>
      </c>
      <c r="N74" s="38" t="s">
        <v>610</v>
      </c>
      <c r="O74" t="s">
        <v>611</v>
      </c>
    </row>
    <row r="75" spans="12:15" x14ac:dyDescent="0.35">
      <c r="L75" t="str">
        <f t="shared" ca="1" si="1"/>
        <v>Greenland</v>
      </c>
      <c r="M75" s="69" t="s">
        <v>129</v>
      </c>
      <c r="N75" s="38" t="s">
        <v>612</v>
      </c>
      <c r="O75" t="s">
        <v>613</v>
      </c>
    </row>
    <row r="76" spans="12:15" x14ac:dyDescent="0.35">
      <c r="L76" t="str">
        <f t="shared" ca="1" si="1"/>
        <v>Grenada</v>
      </c>
      <c r="M76" s="69" t="s">
        <v>130</v>
      </c>
      <c r="N76" s="38" t="s">
        <v>614</v>
      </c>
      <c r="O76" t="s">
        <v>615</v>
      </c>
    </row>
    <row r="77" spans="12:15" x14ac:dyDescent="0.35">
      <c r="L77" t="str">
        <f t="shared" ca="1" si="1"/>
        <v>Guatemala</v>
      </c>
      <c r="M77" s="69" t="s">
        <v>131</v>
      </c>
      <c r="N77" s="38" t="s">
        <v>131</v>
      </c>
      <c r="O77" t="s">
        <v>131</v>
      </c>
    </row>
    <row r="78" spans="12:15" x14ac:dyDescent="0.35">
      <c r="L78" t="str">
        <f t="shared" ca="1" si="1"/>
        <v>Guinea</v>
      </c>
      <c r="M78" s="69" t="s">
        <v>132</v>
      </c>
      <c r="N78" s="38" t="s">
        <v>616</v>
      </c>
      <c r="O78" t="s">
        <v>132</v>
      </c>
    </row>
    <row r="79" spans="12:15" x14ac:dyDescent="0.35">
      <c r="L79" t="str">
        <f t="shared" ca="1" si="1"/>
        <v>Guinea-Bissau</v>
      </c>
      <c r="M79" s="69" t="s">
        <v>133</v>
      </c>
      <c r="N79" s="38" t="s">
        <v>617</v>
      </c>
      <c r="O79" t="s">
        <v>618</v>
      </c>
    </row>
    <row r="80" spans="12:15" x14ac:dyDescent="0.35">
      <c r="L80" t="str">
        <f t="shared" ca="1" si="1"/>
        <v>Guyana</v>
      </c>
      <c r="M80" s="69" t="s">
        <v>134</v>
      </c>
      <c r="N80" s="38" t="s">
        <v>134</v>
      </c>
      <c r="O80" t="s">
        <v>134</v>
      </c>
    </row>
    <row r="81" spans="12:15" x14ac:dyDescent="0.35">
      <c r="L81" t="str">
        <f t="shared" ca="1" si="1"/>
        <v>Haiti</v>
      </c>
      <c r="M81" s="69" t="s">
        <v>135</v>
      </c>
      <c r="N81" s="38" t="s">
        <v>619</v>
      </c>
      <c r="O81" t="s">
        <v>620</v>
      </c>
    </row>
    <row r="82" spans="12:15" x14ac:dyDescent="0.35">
      <c r="L82" t="str">
        <f t="shared" ca="1" si="1"/>
        <v>Holy See</v>
      </c>
      <c r="M82" s="69" t="s">
        <v>136</v>
      </c>
      <c r="N82" s="38" t="s">
        <v>621</v>
      </c>
      <c r="O82" t="s">
        <v>622</v>
      </c>
    </row>
    <row r="83" spans="12:15" x14ac:dyDescent="0.35">
      <c r="L83" t="str">
        <f t="shared" ca="1" si="1"/>
        <v>Honduras</v>
      </c>
      <c r="M83" s="69" t="s">
        <v>137</v>
      </c>
      <c r="N83" s="38" t="s">
        <v>137</v>
      </c>
      <c r="O83" t="s">
        <v>137</v>
      </c>
    </row>
    <row r="84" spans="12:15" x14ac:dyDescent="0.35">
      <c r="L84" t="str">
        <f t="shared" ca="1" si="1"/>
        <v>Hungary</v>
      </c>
      <c r="M84" s="69" t="s">
        <v>138</v>
      </c>
      <c r="N84" s="38" t="s">
        <v>623</v>
      </c>
      <c r="O84" t="s">
        <v>624</v>
      </c>
    </row>
    <row r="85" spans="12:15" x14ac:dyDescent="0.35">
      <c r="L85" t="str">
        <f t="shared" ca="1" si="1"/>
        <v>Iceland</v>
      </c>
      <c r="M85" s="69" t="s">
        <v>139</v>
      </c>
      <c r="N85" s="38" t="s">
        <v>625</v>
      </c>
      <c r="O85" t="s">
        <v>626</v>
      </c>
    </row>
    <row r="86" spans="12:15" x14ac:dyDescent="0.35">
      <c r="L86" t="str">
        <f t="shared" ca="1" si="1"/>
        <v>India</v>
      </c>
      <c r="M86" s="69" t="s">
        <v>140</v>
      </c>
      <c r="N86" s="38" t="s">
        <v>627</v>
      </c>
      <c r="O86" t="s">
        <v>140</v>
      </c>
    </row>
    <row r="87" spans="12:15" x14ac:dyDescent="0.35">
      <c r="L87" t="str">
        <f t="shared" ca="1" si="1"/>
        <v>Indonesia</v>
      </c>
      <c r="M87" s="69" t="s">
        <v>141</v>
      </c>
      <c r="N87" s="38" t="s">
        <v>628</v>
      </c>
      <c r="O87" t="s">
        <v>141</v>
      </c>
    </row>
    <row r="88" spans="12:15" x14ac:dyDescent="0.35">
      <c r="L88" t="str">
        <f t="shared" ca="1" si="1"/>
        <v>Iran (Islamic Republic)</v>
      </c>
      <c r="M88" s="69" t="s">
        <v>142</v>
      </c>
      <c r="N88" s="38" t="s">
        <v>629</v>
      </c>
      <c r="O88" t="s">
        <v>630</v>
      </c>
    </row>
    <row r="89" spans="12:15" x14ac:dyDescent="0.35">
      <c r="L89" t="str">
        <f t="shared" ca="1" si="1"/>
        <v>Iraq</v>
      </c>
      <c r="M89" s="69" t="s">
        <v>143</v>
      </c>
      <c r="N89" s="38" t="s">
        <v>631</v>
      </c>
      <c r="O89" t="s">
        <v>143</v>
      </c>
    </row>
    <row r="90" spans="12:15" x14ac:dyDescent="0.35">
      <c r="L90" t="str">
        <f t="shared" ca="1" si="1"/>
        <v>Ireland</v>
      </c>
      <c r="M90" s="69" t="s">
        <v>144</v>
      </c>
      <c r="N90" s="38" t="s">
        <v>632</v>
      </c>
      <c r="O90" t="s">
        <v>633</v>
      </c>
    </row>
    <row r="91" spans="12:15" x14ac:dyDescent="0.35">
      <c r="L91" t="str">
        <f t="shared" ca="1" si="1"/>
        <v>Israel</v>
      </c>
      <c r="M91" s="69" t="s">
        <v>145</v>
      </c>
      <c r="N91" s="38" t="s">
        <v>634</v>
      </c>
      <c r="O91" t="s">
        <v>145</v>
      </c>
    </row>
    <row r="92" spans="12:15" x14ac:dyDescent="0.35">
      <c r="L92" t="str">
        <f t="shared" ca="1" si="1"/>
        <v>Italy</v>
      </c>
      <c r="M92" s="69" t="s">
        <v>146</v>
      </c>
      <c r="N92" s="38" t="s">
        <v>635</v>
      </c>
      <c r="O92" t="s">
        <v>636</v>
      </c>
    </row>
    <row r="93" spans="12:15" x14ac:dyDescent="0.35">
      <c r="L93" t="str">
        <f t="shared" ca="1" si="1"/>
        <v>Jamaica</v>
      </c>
      <c r="M93" s="69" t="s">
        <v>147</v>
      </c>
      <c r="N93" s="38" t="s">
        <v>637</v>
      </c>
      <c r="O93" t="s">
        <v>147</v>
      </c>
    </row>
    <row r="94" spans="12:15" x14ac:dyDescent="0.35">
      <c r="L94" t="str">
        <f t="shared" ca="1" si="1"/>
        <v>Japan</v>
      </c>
      <c r="M94" s="69" t="s">
        <v>148</v>
      </c>
      <c r="N94" s="38" t="s">
        <v>638</v>
      </c>
      <c r="O94" t="s">
        <v>639</v>
      </c>
    </row>
    <row r="95" spans="12:15" x14ac:dyDescent="0.35">
      <c r="L95" t="str">
        <f t="shared" ca="1" si="1"/>
        <v>Jordan</v>
      </c>
      <c r="M95" s="69" t="s">
        <v>149</v>
      </c>
      <c r="N95" s="38" t="s">
        <v>640</v>
      </c>
      <c r="O95" t="s">
        <v>641</v>
      </c>
    </row>
    <row r="96" spans="12:15" x14ac:dyDescent="0.35">
      <c r="L96" t="str">
        <f t="shared" ca="1" si="1"/>
        <v>Kazakhstan</v>
      </c>
      <c r="M96" s="69" t="s">
        <v>150</v>
      </c>
      <c r="N96" s="38" t="s">
        <v>150</v>
      </c>
      <c r="O96" t="s">
        <v>642</v>
      </c>
    </row>
    <row r="97" spans="12:15" x14ac:dyDescent="0.35">
      <c r="L97" t="str">
        <f t="shared" ca="1" si="1"/>
        <v>Kenya</v>
      </c>
      <c r="M97" s="69" t="s">
        <v>151</v>
      </c>
      <c r="N97" s="38" t="s">
        <v>151</v>
      </c>
      <c r="O97" t="s">
        <v>151</v>
      </c>
    </row>
    <row r="98" spans="12:15" x14ac:dyDescent="0.35">
      <c r="L98" t="str">
        <f t="shared" ca="1" si="1"/>
        <v>Kiribati</v>
      </c>
      <c r="M98" s="69" t="s">
        <v>152</v>
      </c>
      <c r="N98" s="38" t="s">
        <v>152</v>
      </c>
      <c r="O98" t="s">
        <v>152</v>
      </c>
    </row>
    <row r="99" spans="12:15" x14ac:dyDescent="0.35">
      <c r="L99" t="str">
        <f t="shared" ca="1" si="1"/>
        <v>Korea (Democratic Peoples Republic)</v>
      </c>
      <c r="M99" s="69" t="s">
        <v>153</v>
      </c>
      <c r="N99" s="38" t="s">
        <v>643</v>
      </c>
      <c r="O99" t="s">
        <v>644</v>
      </c>
    </row>
    <row r="100" spans="12:15" x14ac:dyDescent="0.35">
      <c r="L100" t="str">
        <f t="shared" ca="1" si="1"/>
        <v>Korea (Republic)</v>
      </c>
      <c r="M100" s="69" t="s">
        <v>264</v>
      </c>
      <c r="N100" s="38" t="s">
        <v>645</v>
      </c>
      <c r="O100" t="s">
        <v>646</v>
      </c>
    </row>
    <row r="101" spans="12:15" x14ac:dyDescent="0.35">
      <c r="L101" t="str">
        <f t="shared" ca="1" si="1"/>
        <v>Kosovo</v>
      </c>
      <c r="M101" s="69" t="s">
        <v>154</v>
      </c>
      <c r="N101" s="38" t="s">
        <v>154</v>
      </c>
      <c r="O101" t="s">
        <v>154</v>
      </c>
    </row>
    <row r="102" spans="12:15" x14ac:dyDescent="0.35">
      <c r="L102" t="str">
        <f t="shared" ca="1" si="1"/>
        <v>Kuwait</v>
      </c>
      <c r="M102" s="69" t="s">
        <v>155</v>
      </c>
      <c r="N102" s="38" t="s">
        <v>647</v>
      </c>
      <c r="O102" t="s">
        <v>155</v>
      </c>
    </row>
    <row r="103" spans="12:15" x14ac:dyDescent="0.35">
      <c r="L103" t="str">
        <f t="shared" ca="1" si="1"/>
        <v>Kyrgyzstan</v>
      </c>
      <c r="M103" s="69" t="s">
        <v>156</v>
      </c>
      <c r="N103" s="38" t="s">
        <v>648</v>
      </c>
      <c r="O103" t="s">
        <v>649</v>
      </c>
    </row>
    <row r="104" spans="12:15" x14ac:dyDescent="0.35">
      <c r="L104" t="str">
        <f t="shared" ca="1" si="1"/>
        <v>Lao (Peoples Democratic Republic)</v>
      </c>
      <c r="M104" s="69" t="s">
        <v>157</v>
      </c>
      <c r="N104" s="38" t="s">
        <v>650</v>
      </c>
      <c r="O104" t="s">
        <v>651</v>
      </c>
    </row>
    <row r="105" spans="12:15" x14ac:dyDescent="0.35">
      <c r="L105" t="str">
        <f t="shared" ca="1" si="1"/>
        <v>Latvia</v>
      </c>
      <c r="M105" s="69" t="s">
        <v>158</v>
      </c>
      <c r="N105" s="38" t="s">
        <v>652</v>
      </c>
      <c r="O105" t="s">
        <v>653</v>
      </c>
    </row>
    <row r="106" spans="12:15" x14ac:dyDescent="0.35">
      <c r="L106" t="str">
        <f t="shared" ca="1" si="1"/>
        <v>Lebanon</v>
      </c>
      <c r="M106" s="69" t="s">
        <v>159</v>
      </c>
      <c r="N106" s="38" t="s">
        <v>654</v>
      </c>
      <c r="O106" t="s">
        <v>655</v>
      </c>
    </row>
    <row r="107" spans="12:15" x14ac:dyDescent="0.35">
      <c r="L107" t="str">
        <f t="shared" ca="1" si="1"/>
        <v>Lesotho</v>
      </c>
      <c r="M107" s="69" t="s">
        <v>160</v>
      </c>
      <c r="N107" s="38" t="s">
        <v>160</v>
      </c>
      <c r="O107" t="s">
        <v>160</v>
      </c>
    </row>
    <row r="108" spans="12:15" x14ac:dyDescent="0.35">
      <c r="L108" t="str">
        <f t="shared" ca="1" si="1"/>
        <v>Liberia</v>
      </c>
      <c r="M108" s="69" t="s">
        <v>161</v>
      </c>
      <c r="N108" s="38" t="s">
        <v>161</v>
      </c>
      <c r="O108" t="s">
        <v>161</v>
      </c>
    </row>
    <row r="109" spans="12:15" x14ac:dyDescent="0.35">
      <c r="L109" t="str">
        <f t="shared" ca="1" si="1"/>
        <v>Libya</v>
      </c>
      <c r="M109" s="69" t="s">
        <v>265</v>
      </c>
      <c r="N109" s="38" t="s">
        <v>656</v>
      </c>
      <c r="O109" t="s">
        <v>657</v>
      </c>
    </row>
    <row r="110" spans="12:15" x14ac:dyDescent="0.35">
      <c r="L110" t="str">
        <f t="shared" ca="1" si="1"/>
        <v>Liechtenstein</v>
      </c>
      <c r="M110" s="69" t="s">
        <v>162</v>
      </c>
      <c r="N110" s="38" t="s">
        <v>162</v>
      </c>
      <c r="O110" t="s">
        <v>162</v>
      </c>
    </row>
    <row r="111" spans="12:15" x14ac:dyDescent="0.35">
      <c r="L111" t="str">
        <f t="shared" ca="1" si="1"/>
        <v>Lithuania</v>
      </c>
      <c r="M111" s="69" t="s">
        <v>163</v>
      </c>
      <c r="N111" s="38" t="s">
        <v>658</v>
      </c>
      <c r="O111" t="s">
        <v>659</v>
      </c>
    </row>
    <row r="112" spans="12:15" x14ac:dyDescent="0.35">
      <c r="L112" t="str">
        <f t="shared" ca="1" si="1"/>
        <v>Luxembourg</v>
      </c>
      <c r="M112" s="69" t="s">
        <v>164</v>
      </c>
      <c r="N112" s="38" t="s">
        <v>164</v>
      </c>
      <c r="O112" t="s">
        <v>660</v>
      </c>
    </row>
    <row r="113" spans="12:15" x14ac:dyDescent="0.35">
      <c r="L113" t="str">
        <f t="shared" ca="1" si="1"/>
        <v>Madagascar</v>
      </c>
      <c r="M113" s="69" t="s">
        <v>165</v>
      </c>
      <c r="N113" s="38" t="s">
        <v>165</v>
      </c>
      <c r="O113" t="s">
        <v>165</v>
      </c>
    </row>
    <row r="114" spans="12:15" x14ac:dyDescent="0.35">
      <c r="L114" t="str">
        <f t="shared" ca="1" si="1"/>
        <v>Malawi</v>
      </c>
      <c r="M114" s="69" t="s">
        <v>166</v>
      </c>
      <c r="N114" s="38" t="s">
        <v>166</v>
      </c>
      <c r="O114" t="s">
        <v>166</v>
      </c>
    </row>
    <row r="115" spans="12:15" x14ac:dyDescent="0.35">
      <c r="L115" t="str">
        <f t="shared" ca="1" si="1"/>
        <v>Malaysia</v>
      </c>
      <c r="M115" s="69" t="s">
        <v>167</v>
      </c>
      <c r="N115" s="38" t="s">
        <v>661</v>
      </c>
      <c r="O115" t="s">
        <v>662</v>
      </c>
    </row>
    <row r="116" spans="12:15" x14ac:dyDescent="0.35">
      <c r="L116" t="str">
        <f t="shared" ca="1" si="1"/>
        <v>Maldives</v>
      </c>
      <c r="M116" s="69" t="s">
        <v>168</v>
      </c>
      <c r="N116" s="38" t="s">
        <v>168</v>
      </c>
      <c r="O116" t="s">
        <v>663</v>
      </c>
    </row>
    <row r="117" spans="12:15" x14ac:dyDescent="0.35">
      <c r="L117" t="str">
        <f t="shared" ca="1" si="1"/>
        <v>Mali</v>
      </c>
      <c r="M117" s="69" t="s">
        <v>169</v>
      </c>
      <c r="N117" s="38" t="s">
        <v>169</v>
      </c>
      <c r="O117" t="s">
        <v>664</v>
      </c>
    </row>
    <row r="118" spans="12:15" x14ac:dyDescent="0.35">
      <c r="L118" t="str">
        <f t="shared" ca="1" si="1"/>
        <v>Malta</v>
      </c>
      <c r="M118" s="69" t="s">
        <v>170</v>
      </c>
      <c r="N118" s="38" t="s">
        <v>665</v>
      </c>
      <c r="O118" t="s">
        <v>170</v>
      </c>
    </row>
    <row r="119" spans="12:15" x14ac:dyDescent="0.35">
      <c r="L119" t="str">
        <f t="shared" ca="1" si="1"/>
        <v>Marshall Islands</v>
      </c>
      <c r="M119" s="69" t="s">
        <v>171</v>
      </c>
      <c r="N119" s="38" t="s">
        <v>666</v>
      </c>
      <c r="O119" t="s">
        <v>667</v>
      </c>
    </row>
    <row r="120" spans="12:15" x14ac:dyDescent="0.35">
      <c r="L120" t="str">
        <f t="shared" ca="1" si="1"/>
        <v>Mauritania</v>
      </c>
      <c r="M120" s="69" t="s">
        <v>172</v>
      </c>
      <c r="N120" s="38" t="s">
        <v>668</v>
      </c>
      <c r="O120" t="s">
        <v>172</v>
      </c>
    </row>
    <row r="121" spans="12:15" x14ac:dyDescent="0.35">
      <c r="L121" t="str">
        <f t="shared" ca="1" si="1"/>
        <v>Mauritius</v>
      </c>
      <c r="M121" s="69" t="s">
        <v>173</v>
      </c>
      <c r="N121" s="38" t="s">
        <v>669</v>
      </c>
      <c r="O121" t="s">
        <v>670</v>
      </c>
    </row>
    <row r="122" spans="12:15" x14ac:dyDescent="0.35">
      <c r="L122" t="str">
        <f t="shared" ca="1" si="1"/>
        <v>Mexico</v>
      </c>
      <c r="M122" s="69" t="s">
        <v>174</v>
      </c>
      <c r="N122" s="38" t="s">
        <v>671</v>
      </c>
      <c r="O122" t="s">
        <v>672</v>
      </c>
    </row>
    <row r="123" spans="12:15" x14ac:dyDescent="0.35">
      <c r="L123" t="str">
        <f t="shared" ca="1" si="1"/>
        <v>Micronesia (Federated States)</v>
      </c>
      <c r="M123" s="69" t="s">
        <v>175</v>
      </c>
      <c r="N123" s="38" t="s">
        <v>673</v>
      </c>
      <c r="O123" t="s">
        <v>674</v>
      </c>
    </row>
    <row r="124" spans="12:15" x14ac:dyDescent="0.35">
      <c r="L124" t="str">
        <f t="shared" ca="1" si="1"/>
        <v>Moldova</v>
      </c>
      <c r="M124" s="69" t="s">
        <v>176</v>
      </c>
      <c r="N124" s="38" t="s">
        <v>675</v>
      </c>
      <c r="O124" t="s">
        <v>676</v>
      </c>
    </row>
    <row r="125" spans="12:15" x14ac:dyDescent="0.35">
      <c r="L125" t="str">
        <f t="shared" ca="1" si="1"/>
        <v>Monaco</v>
      </c>
      <c r="M125" s="69" t="s">
        <v>177</v>
      </c>
      <c r="N125" s="38" t="s">
        <v>177</v>
      </c>
      <c r="O125" t="s">
        <v>677</v>
      </c>
    </row>
    <row r="126" spans="12:15" x14ac:dyDescent="0.35">
      <c r="L126" t="str">
        <f t="shared" ca="1" si="1"/>
        <v>Mongolia</v>
      </c>
      <c r="M126" s="69" t="s">
        <v>178</v>
      </c>
      <c r="N126" s="38" t="s">
        <v>678</v>
      </c>
      <c r="O126" t="s">
        <v>178</v>
      </c>
    </row>
    <row r="127" spans="12:15" x14ac:dyDescent="0.35">
      <c r="L127" t="str">
        <f t="shared" ca="1" si="1"/>
        <v>Montenegro</v>
      </c>
      <c r="M127" s="69" t="s">
        <v>179</v>
      </c>
      <c r="N127" s="38" t="s">
        <v>679</v>
      </c>
      <c r="O127" t="s">
        <v>179</v>
      </c>
    </row>
    <row r="128" spans="12:15" x14ac:dyDescent="0.35">
      <c r="L128" t="str">
        <f t="shared" ca="1" si="1"/>
        <v>Morocco</v>
      </c>
      <c r="M128" s="69" t="s">
        <v>180</v>
      </c>
      <c r="N128" s="38" t="s">
        <v>680</v>
      </c>
      <c r="O128" t="s">
        <v>681</v>
      </c>
    </row>
    <row r="129" spans="12:15" x14ac:dyDescent="0.35">
      <c r="L129" t="str">
        <f t="shared" ca="1" si="1"/>
        <v>Mozambique</v>
      </c>
      <c r="M129" s="69" t="s">
        <v>181</v>
      </c>
      <c r="N129" s="38" t="s">
        <v>181</v>
      </c>
      <c r="O129" t="s">
        <v>181</v>
      </c>
    </row>
    <row r="130" spans="12:15" x14ac:dyDescent="0.35">
      <c r="L130" t="str">
        <f t="shared" ca="1" si="1"/>
        <v>Myanmar</v>
      </c>
      <c r="M130" s="69" t="s">
        <v>182</v>
      </c>
      <c r="N130" s="38" t="s">
        <v>682</v>
      </c>
      <c r="O130" t="s">
        <v>182</v>
      </c>
    </row>
    <row r="131" spans="12:15" x14ac:dyDescent="0.35">
      <c r="L131" t="str">
        <f t="shared" ref="L131:L194" ca="1" si="2">OFFSET($M131,0,LangOffset,1,1)</f>
        <v>Namibia</v>
      </c>
      <c r="M131" s="69" t="s">
        <v>183</v>
      </c>
      <c r="N131" s="38" t="s">
        <v>683</v>
      </c>
      <c r="O131" t="s">
        <v>183</v>
      </c>
    </row>
    <row r="132" spans="12:15" x14ac:dyDescent="0.35">
      <c r="L132" t="str">
        <f t="shared" ca="1" si="2"/>
        <v>Nauru</v>
      </c>
      <c r="M132" s="69" t="s">
        <v>184</v>
      </c>
      <c r="N132" s="38" t="s">
        <v>184</v>
      </c>
      <c r="O132" t="s">
        <v>184</v>
      </c>
    </row>
    <row r="133" spans="12:15" x14ac:dyDescent="0.35">
      <c r="L133" t="str">
        <f t="shared" ca="1" si="2"/>
        <v>Nepal</v>
      </c>
      <c r="M133" s="69" t="s">
        <v>185</v>
      </c>
      <c r="N133" s="38" t="s">
        <v>684</v>
      </c>
      <c r="O133" t="s">
        <v>185</v>
      </c>
    </row>
    <row r="134" spans="12:15" x14ac:dyDescent="0.35">
      <c r="L134" t="str">
        <f t="shared" ca="1" si="2"/>
        <v>Netherlands</v>
      </c>
      <c r="M134" s="69" t="s">
        <v>186</v>
      </c>
      <c r="N134" s="38" t="s">
        <v>685</v>
      </c>
      <c r="O134" t="s">
        <v>686</v>
      </c>
    </row>
    <row r="135" spans="12:15" x14ac:dyDescent="0.35">
      <c r="L135" t="str">
        <f t="shared" ca="1" si="2"/>
        <v>New Zealand</v>
      </c>
      <c r="M135" s="69" t="s">
        <v>187</v>
      </c>
      <c r="N135" s="38" t="s">
        <v>687</v>
      </c>
      <c r="O135" t="s">
        <v>688</v>
      </c>
    </row>
    <row r="136" spans="12:15" x14ac:dyDescent="0.35">
      <c r="L136" t="str">
        <f t="shared" ca="1" si="2"/>
        <v>Nicaragua</v>
      </c>
      <c r="M136" s="69" t="s">
        <v>188</v>
      </c>
      <c r="N136" s="38" t="s">
        <v>188</v>
      </c>
      <c r="O136" t="s">
        <v>188</v>
      </c>
    </row>
    <row r="137" spans="12:15" x14ac:dyDescent="0.35">
      <c r="L137" t="str">
        <f t="shared" ca="1" si="2"/>
        <v>Niger</v>
      </c>
      <c r="M137" s="69" t="s">
        <v>189</v>
      </c>
      <c r="N137" s="38" t="s">
        <v>189</v>
      </c>
      <c r="O137" t="s">
        <v>689</v>
      </c>
    </row>
    <row r="138" spans="12:15" x14ac:dyDescent="0.35">
      <c r="L138" t="str">
        <f t="shared" ca="1" si="2"/>
        <v>Nigeria</v>
      </c>
      <c r="M138" s="69" t="s">
        <v>190</v>
      </c>
      <c r="N138" s="38" t="s">
        <v>190</v>
      </c>
      <c r="O138" t="s">
        <v>190</v>
      </c>
    </row>
    <row r="139" spans="12:15" x14ac:dyDescent="0.35">
      <c r="L139" t="str">
        <f t="shared" ca="1" si="2"/>
        <v>Niue</v>
      </c>
      <c r="M139" s="69" t="s">
        <v>191</v>
      </c>
      <c r="N139" s="38" t="s">
        <v>191</v>
      </c>
      <c r="O139" t="s">
        <v>191</v>
      </c>
    </row>
    <row r="140" spans="12:15" x14ac:dyDescent="0.35">
      <c r="L140" t="str">
        <f t="shared" ca="1" si="2"/>
        <v>North Macedonia</v>
      </c>
      <c r="M140" s="69" t="s">
        <v>690</v>
      </c>
      <c r="N140" s="38" t="s">
        <v>691</v>
      </c>
      <c r="O140" t="s">
        <v>692</v>
      </c>
    </row>
    <row r="141" spans="12:15" x14ac:dyDescent="0.35">
      <c r="L141" t="str">
        <f t="shared" ca="1" si="2"/>
        <v>Norway</v>
      </c>
      <c r="M141" s="69" t="s">
        <v>192</v>
      </c>
      <c r="N141" s="38" t="s">
        <v>693</v>
      </c>
      <c r="O141" t="s">
        <v>694</v>
      </c>
    </row>
    <row r="142" spans="12:15" x14ac:dyDescent="0.35">
      <c r="L142" t="str">
        <f t="shared" ca="1" si="2"/>
        <v>Oman</v>
      </c>
      <c r="M142" s="69" t="s">
        <v>193</v>
      </c>
      <c r="N142" s="38" t="s">
        <v>193</v>
      </c>
      <c r="O142" t="s">
        <v>695</v>
      </c>
    </row>
    <row r="143" spans="12:15" x14ac:dyDescent="0.35">
      <c r="L143" t="str">
        <f t="shared" ca="1" si="2"/>
        <v>Pakistan</v>
      </c>
      <c r="M143" s="69" t="s">
        <v>194</v>
      </c>
      <c r="N143" s="38" t="s">
        <v>194</v>
      </c>
      <c r="O143" t="s">
        <v>696</v>
      </c>
    </row>
    <row r="144" spans="12:15" x14ac:dyDescent="0.35">
      <c r="L144" t="str">
        <f t="shared" ca="1" si="2"/>
        <v>Palau</v>
      </c>
      <c r="M144" s="69" t="s">
        <v>195</v>
      </c>
      <c r="N144" s="38" t="s">
        <v>697</v>
      </c>
      <c r="O144" t="s">
        <v>195</v>
      </c>
    </row>
    <row r="145" spans="12:15" x14ac:dyDescent="0.35">
      <c r="L145" t="str">
        <f t="shared" ca="1" si="2"/>
        <v>Palestine</v>
      </c>
      <c r="M145" s="69" t="s">
        <v>266</v>
      </c>
      <c r="N145" s="38" t="s">
        <v>266</v>
      </c>
      <c r="O145" t="s">
        <v>698</v>
      </c>
    </row>
    <row r="146" spans="12:15" x14ac:dyDescent="0.35">
      <c r="L146" t="str">
        <f t="shared" ca="1" si="2"/>
        <v>Panama</v>
      </c>
      <c r="M146" s="69" t="s">
        <v>196</v>
      </c>
      <c r="N146" s="38" t="s">
        <v>196</v>
      </c>
      <c r="O146" t="s">
        <v>699</v>
      </c>
    </row>
    <row r="147" spans="12:15" x14ac:dyDescent="0.35">
      <c r="L147" t="str">
        <f t="shared" ca="1" si="2"/>
        <v>Papua New Guinea</v>
      </c>
      <c r="M147" s="69" t="s">
        <v>197</v>
      </c>
      <c r="N147" s="38" t="s">
        <v>700</v>
      </c>
      <c r="O147" t="s">
        <v>701</v>
      </c>
    </row>
    <row r="148" spans="12:15" x14ac:dyDescent="0.35">
      <c r="L148" t="str">
        <f t="shared" ca="1" si="2"/>
        <v>Paraguay</v>
      </c>
      <c r="M148" s="69" t="s">
        <v>198</v>
      </c>
      <c r="N148" s="38" t="s">
        <v>198</v>
      </c>
      <c r="O148" t="s">
        <v>198</v>
      </c>
    </row>
    <row r="149" spans="12:15" x14ac:dyDescent="0.35">
      <c r="L149" t="str">
        <f t="shared" ca="1" si="2"/>
        <v>Peru</v>
      </c>
      <c r="M149" s="69" t="s">
        <v>199</v>
      </c>
      <c r="N149" s="38" t="s">
        <v>702</v>
      </c>
      <c r="O149" t="s">
        <v>703</v>
      </c>
    </row>
    <row r="150" spans="12:15" x14ac:dyDescent="0.35">
      <c r="L150" t="str">
        <f t="shared" ca="1" si="2"/>
        <v>Philippines</v>
      </c>
      <c r="M150" s="69" t="s">
        <v>200</v>
      </c>
      <c r="N150" s="38" t="s">
        <v>200</v>
      </c>
      <c r="O150" t="s">
        <v>704</v>
      </c>
    </row>
    <row r="151" spans="12:15" x14ac:dyDescent="0.35">
      <c r="L151" t="str">
        <f t="shared" ca="1" si="2"/>
        <v>Poland</v>
      </c>
      <c r="M151" s="69" t="s">
        <v>201</v>
      </c>
      <c r="N151" s="38" t="s">
        <v>705</v>
      </c>
      <c r="O151" t="s">
        <v>706</v>
      </c>
    </row>
    <row r="152" spans="12:15" x14ac:dyDescent="0.35">
      <c r="L152" t="str">
        <f t="shared" ca="1" si="2"/>
        <v>Portugal</v>
      </c>
      <c r="M152" s="69" t="s">
        <v>202</v>
      </c>
      <c r="N152" s="38" t="s">
        <v>202</v>
      </c>
      <c r="O152" t="s">
        <v>202</v>
      </c>
    </row>
    <row r="153" spans="12:15" x14ac:dyDescent="0.35">
      <c r="L153" t="str">
        <f t="shared" ca="1" si="2"/>
        <v>Qatar</v>
      </c>
      <c r="M153" s="69" t="s">
        <v>203</v>
      </c>
      <c r="N153" s="38" t="s">
        <v>203</v>
      </c>
      <c r="O153" t="s">
        <v>203</v>
      </c>
    </row>
    <row r="154" spans="12:15" x14ac:dyDescent="0.35">
      <c r="L154" t="str">
        <f t="shared" ca="1" si="2"/>
        <v>Romania</v>
      </c>
      <c r="M154" s="69" t="s">
        <v>204</v>
      </c>
      <c r="N154" s="38" t="s">
        <v>707</v>
      </c>
      <c r="O154" t="s">
        <v>708</v>
      </c>
    </row>
    <row r="155" spans="12:15" x14ac:dyDescent="0.35">
      <c r="L155" t="str">
        <f t="shared" ca="1" si="2"/>
        <v>Russian Federation</v>
      </c>
      <c r="M155" s="69" t="s">
        <v>205</v>
      </c>
      <c r="N155" s="38" t="s">
        <v>709</v>
      </c>
      <c r="O155" t="s">
        <v>710</v>
      </c>
    </row>
    <row r="156" spans="12:15" x14ac:dyDescent="0.35">
      <c r="L156" t="str">
        <f t="shared" ca="1" si="2"/>
        <v>Rwanda</v>
      </c>
      <c r="M156" s="69" t="s">
        <v>206</v>
      </c>
      <c r="N156" s="38" t="s">
        <v>206</v>
      </c>
      <c r="O156" t="s">
        <v>206</v>
      </c>
    </row>
    <row r="157" spans="12:15" x14ac:dyDescent="0.35">
      <c r="L157" t="str">
        <f t="shared" ca="1" si="2"/>
        <v>Saint Kitts and Nevis</v>
      </c>
      <c r="M157" s="69" t="s">
        <v>207</v>
      </c>
      <c r="N157" s="38" t="s">
        <v>711</v>
      </c>
      <c r="O157" t="s">
        <v>712</v>
      </c>
    </row>
    <row r="158" spans="12:15" x14ac:dyDescent="0.35">
      <c r="L158" t="str">
        <f t="shared" ca="1" si="2"/>
        <v>Saint Lucia</v>
      </c>
      <c r="M158" s="69" t="s">
        <v>208</v>
      </c>
      <c r="N158" s="38" t="s">
        <v>713</v>
      </c>
      <c r="O158" t="s">
        <v>714</v>
      </c>
    </row>
    <row r="159" spans="12:15" x14ac:dyDescent="0.35">
      <c r="L159" t="str">
        <f t="shared" ca="1" si="2"/>
        <v>Saint Vincent and Grenadines</v>
      </c>
      <c r="M159" s="69" t="s">
        <v>209</v>
      </c>
      <c r="N159" s="38" t="s">
        <v>715</v>
      </c>
      <c r="O159" t="s">
        <v>716</v>
      </c>
    </row>
    <row r="160" spans="12:15" x14ac:dyDescent="0.35">
      <c r="L160" t="str">
        <f t="shared" ca="1" si="2"/>
        <v>Samoa</v>
      </c>
      <c r="M160" s="69" t="s">
        <v>210</v>
      </c>
      <c r="N160" s="38" t="s">
        <v>210</v>
      </c>
      <c r="O160" t="s">
        <v>210</v>
      </c>
    </row>
    <row r="161" spans="12:15" x14ac:dyDescent="0.35">
      <c r="L161" t="str">
        <f t="shared" ca="1" si="2"/>
        <v>San Marino</v>
      </c>
      <c r="M161" s="69" t="s">
        <v>211</v>
      </c>
      <c r="N161" s="38" t="s">
        <v>717</v>
      </c>
      <c r="O161" t="s">
        <v>211</v>
      </c>
    </row>
    <row r="162" spans="12:15" x14ac:dyDescent="0.35">
      <c r="L162" t="str">
        <f t="shared" ca="1" si="2"/>
        <v>Sao Tome and Principe</v>
      </c>
      <c r="M162" s="69" t="s">
        <v>212</v>
      </c>
      <c r="N162" s="38" t="s">
        <v>718</v>
      </c>
      <c r="O162" t="s">
        <v>719</v>
      </c>
    </row>
    <row r="163" spans="12:15" x14ac:dyDescent="0.35">
      <c r="L163" t="str">
        <f t="shared" ca="1" si="2"/>
        <v>Saudi Arabia</v>
      </c>
      <c r="M163" s="69" t="s">
        <v>213</v>
      </c>
      <c r="N163" s="38" t="s">
        <v>720</v>
      </c>
      <c r="O163" t="s">
        <v>721</v>
      </c>
    </row>
    <row r="164" spans="12:15" x14ac:dyDescent="0.35">
      <c r="L164" t="str">
        <f t="shared" ca="1" si="2"/>
        <v>Senegal</v>
      </c>
      <c r="M164" s="69" t="s">
        <v>214</v>
      </c>
      <c r="N164" s="38" t="s">
        <v>722</v>
      </c>
      <c r="O164" t="s">
        <v>214</v>
      </c>
    </row>
    <row r="165" spans="12:15" x14ac:dyDescent="0.35">
      <c r="L165" t="str">
        <f t="shared" ca="1" si="2"/>
        <v>Serbia</v>
      </c>
      <c r="M165" s="69" t="s">
        <v>215</v>
      </c>
      <c r="N165" s="38" t="s">
        <v>723</v>
      </c>
      <c r="O165" t="s">
        <v>215</v>
      </c>
    </row>
    <row r="166" spans="12:15" x14ac:dyDescent="0.35">
      <c r="L166" t="str">
        <f t="shared" ca="1" si="2"/>
        <v>Seychelles</v>
      </c>
      <c r="M166" s="69" t="s">
        <v>216</v>
      </c>
      <c r="N166" s="38" t="s">
        <v>216</v>
      </c>
      <c r="O166" t="s">
        <v>216</v>
      </c>
    </row>
    <row r="167" spans="12:15" x14ac:dyDescent="0.35">
      <c r="L167" t="str">
        <f t="shared" ca="1" si="2"/>
        <v>Sierra Leone</v>
      </c>
      <c r="M167" s="69" t="s">
        <v>217</v>
      </c>
      <c r="N167" s="38" t="s">
        <v>217</v>
      </c>
      <c r="O167" t="s">
        <v>724</v>
      </c>
    </row>
    <row r="168" spans="12:15" x14ac:dyDescent="0.35">
      <c r="L168" t="str">
        <f t="shared" ca="1" si="2"/>
        <v>Singapore</v>
      </c>
      <c r="M168" s="69" t="s">
        <v>218</v>
      </c>
      <c r="N168" s="38" t="s">
        <v>725</v>
      </c>
      <c r="O168" t="s">
        <v>726</v>
      </c>
    </row>
    <row r="169" spans="12:15" x14ac:dyDescent="0.35">
      <c r="L169" t="str">
        <f t="shared" ca="1" si="2"/>
        <v>Sint Maarten (Dutch part)</v>
      </c>
      <c r="M169" s="69" t="s">
        <v>267</v>
      </c>
      <c r="N169" s="38" t="s">
        <v>727</v>
      </c>
      <c r="O169" t="s">
        <v>728</v>
      </c>
    </row>
    <row r="170" spans="12:15" x14ac:dyDescent="0.35">
      <c r="L170" t="str">
        <f t="shared" ca="1" si="2"/>
        <v>Slovakia</v>
      </c>
      <c r="M170" s="69" t="s">
        <v>219</v>
      </c>
      <c r="N170" s="38" t="s">
        <v>729</v>
      </c>
      <c r="O170" t="s">
        <v>730</v>
      </c>
    </row>
    <row r="171" spans="12:15" x14ac:dyDescent="0.35">
      <c r="L171" t="str">
        <f t="shared" ca="1" si="2"/>
        <v>Slovenia</v>
      </c>
      <c r="M171" s="69" t="s">
        <v>220</v>
      </c>
      <c r="N171" s="38" t="s">
        <v>731</v>
      </c>
      <c r="O171" t="s">
        <v>732</v>
      </c>
    </row>
    <row r="172" spans="12:15" x14ac:dyDescent="0.35">
      <c r="L172" t="str">
        <f t="shared" ca="1" si="2"/>
        <v>Solomon Islands</v>
      </c>
      <c r="M172" s="69" t="s">
        <v>221</v>
      </c>
      <c r="N172" s="38" t="s">
        <v>733</v>
      </c>
      <c r="O172" t="s">
        <v>734</v>
      </c>
    </row>
    <row r="173" spans="12:15" x14ac:dyDescent="0.35">
      <c r="L173" t="str">
        <f t="shared" ca="1" si="2"/>
        <v>Somalia</v>
      </c>
      <c r="M173" s="69" t="s">
        <v>222</v>
      </c>
      <c r="N173" s="38" t="s">
        <v>735</v>
      </c>
      <c r="O173" t="s">
        <v>222</v>
      </c>
    </row>
    <row r="174" spans="12:15" x14ac:dyDescent="0.35">
      <c r="L174" t="str">
        <f t="shared" ca="1" si="2"/>
        <v>South Africa</v>
      </c>
      <c r="M174" s="69" t="s">
        <v>223</v>
      </c>
      <c r="N174" s="38" t="s">
        <v>736</v>
      </c>
      <c r="O174" t="s">
        <v>737</v>
      </c>
    </row>
    <row r="175" spans="12:15" x14ac:dyDescent="0.35">
      <c r="L175" t="str">
        <f t="shared" ca="1" si="2"/>
        <v>South Sudan</v>
      </c>
      <c r="M175" s="69" t="s">
        <v>224</v>
      </c>
      <c r="N175" s="38" t="s">
        <v>738</v>
      </c>
      <c r="O175" t="s">
        <v>739</v>
      </c>
    </row>
    <row r="176" spans="12:15" x14ac:dyDescent="0.35">
      <c r="L176" t="str">
        <f t="shared" ca="1" si="2"/>
        <v>Spain</v>
      </c>
      <c r="M176" s="69" t="s">
        <v>225</v>
      </c>
      <c r="N176" s="38" t="s">
        <v>740</v>
      </c>
      <c r="O176" t="s">
        <v>741</v>
      </c>
    </row>
    <row r="177" spans="12:15" x14ac:dyDescent="0.35">
      <c r="L177" t="str">
        <f t="shared" ca="1" si="2"/>
        <v>Sri Lanka</v>
      </c>
      <c r="M177" s="69" t="s">
        <v>226</v>
      </c>
      <c r="N177" s="38" t="s">
        <v>226</v>
      </c>
      <c r="O177" t="s">
        <v>226</v>
      </c>
    </row>
    <row r="178" spans="12:15" x14ac:dyDescent="0.35">
      <c r="L178" t="str">
        <f t="shared" ca="1" si="2"/>
        <v>Sudan</v>
      </c>
      <c r="M178" s="69" t="s">
        <v>227</v>
      </c>
      <c r="N178" s="38" t="s">
        <v>742</v>
      </c>
      <c r="O178" t="s">
        <v>743</v>
      </c>
    </row>
    <row r="179" spans="12:15" x14ac:dyDescent="0.35">
      <c r="L179" t="str">
        <f t="shared" ca="1" si="2"/>
        <v>Suriname</v>
      </c>
      <c r="M179" s="69" t="s">
        <v>228</v>
      </c>
      <c r="N179" s="38" t="s">
        <v>228</v>
      </c>
      <c r="O179" t="s">
        <v>228</v>
      </c>
    </row>
    <row r="180" spans="12:15" x14ac:dyDescent="0.35">
      <c r="L180" t="str">
        <f t="shared" ca="1" si="2"/>
        <v>Sweden</v>
      </c>
      <c r="M180" s="69" t="s">
        <v>229</v>
      </c>
      <c r="N180" s="38" t="s">
        <v>744</v>
      </c>
      <c r="O180" t="s">
        <v>745</v>
      </c>
    </row>
    <row r="181" spans="12:15" x14ac:dyDescent="0.35">
      <c r="L181" t="str">
        <f t="shared" ca="1" si="2"/>
        <v>Switzerland</v>
      </c>
      <c r="M181" s="69" t="s">
        <v>230</v>
      </c>
      <c r="N181" s="38" t="s">
        <v>746</v>
      </c>
      <c r="O181" t="s">
        <v>747</v>
      </c>
    </row>
    <row r="182" spans="12:15" x14ac:dyDescent="0.35">
      <c r="L182" t="str">
        <f t="shared" ca="1" si="2"/>
        <v>Syrian Arab Republic</v>
      </c>
      <c r="M182" s="69" t="s">
        <v>231</v>
      </c>
      <c r="N182" s="38" t="s">
        <v>748</v>
      </c>
      <c r="O182" t="s">
        <v>749</v>
      </c>
    </row>
    <row r="183" spans="12:15" x14ac:dyDescent="0.35">
      <c r="L183" t="str">
        <f t="shared" ca="1" si="2"/>
        <v>Taiwan</v>
      </c>
      <c r="M183" s="69" t="s">
        <v>232</v>
      </c>
      <c r="N183" s="38" t="s">
        <v>750</v>
      </c>
      <c r="O183" t="s">
        <v>751</v>
      </c>
    </row>
    <row r="184" spans="12:15" x14ac:dyDescent="0.35">
      <c r="L184" t="str">
        <f t="shared" ca="1" si="2"/>
        <v>Tajikistan</v>
      </c>
      <c r="M184" s="69" t="s">
        <v>233</v>
      </c>
      <c r="N184" s="38" t="s">
        <v>752</v>
      </c>
      <c r="O184" t="s">
        <v>753</v>
      </c>
    </row>
    <row r="185" spans="12:15" x14ac:dyDescent="0.35">
      <c r="L185" t="str">
        <f t="shared" ca="1" si="2"/>
        <v>Tanzania (United Republic)</v>
      </c>
      <c r="M185" s="69" t="s">
        <v>234</v>
      </c>
      <c r="N185" s="38" t="s">
        <v>754</v>
      </c>
      <c r="O185" t="s">
        <v>755</v>
      </c>
    </row>
    <row r="186" spans="12:15" x14ac:dyDescent="0.35">
      <c r="L186" t="str">
        <f t="shared" ca="1" si="2"/>
        <v>Thailand</v>
      </c>
      <c r="M186" s="69" t="s">
        <v>235</v>
      </c>
      <c r="N186" s="38" t="s">
        <v>756</v>
      </c>
      <c r="O186" t="s">
        <v>757</v>
      </c>
    </row>
    <row r="187" spans="12:15" x14ac:dyDescent="0.35">
      <c r="L187" t="str">
        <f t="shared" ca="1" si="2"/>
        <v>Timor-Leste</v>
      </c>
      <c r="M187" s="69" t="s">
        <v>236</v>
      </c>
      <c r="N187" s="38" t="s">
        <v>758</v>
      </c>
      <c r="O187" t="s">
        <v>236</v>
      </c>
    </row>
    <row r="188" spans="12:15" x14ac:dyDescent="0.35">
      <c r="L188" t="str">
        <f t="shared" ca="1" si="2"/>
        <v>Togo</v>
      </c>
      <c r="M188" s="69" t="s">
        <v>237</v>
      </c>
      <c r="N188" s="38" t="s">
        <v>237</v>
      </c>
      <c r="O188" t="s">
        <v>237</v>
      </c>
    </row>
    <row r="189" spans="12:15" x14ac:dyDescent="0.35">
      <c r="L189" t="str">
        <f t="shared" ca="1" si="2"/>
        <v>Tokelau</v>
      </c>
      <c r="M189" s="69" t="s">
        <v>238</v>
      </c>
      <c r="N189" s="38" t="s">
        <v>238</v>
      </c>
      <c r="O189" t="s">
        <v>238</v>
      </c>
    </row>
    <row r="190" spans="12:15" x14ac:dyDescent="0.35">
      <c r="L190" t="str">
        <f t="shared" ca="1" si="2"/>
        <v>Tonga</v>
      </c>
      <c r="M190" s="69" t="s">
        <v>239</v>
      </c>
      <c r="N190" s="38" t="s">
        <v>239</v>
      </c>
      <c r="O190" t="s">
        <v>239</v>
      </c>
    </row>
    <row r="191" spans="12:15" x14ac:dyDescent="0.35">
      <c r="L191" t="str">
        <f t="shared" ca="1" si="2"/>
        <v>Trinidad and Tobago</v>
      </c>
      <c r="M191" s="69" t="s">
        <v>240</v>
      </c>
      <c r="N191" s="38" t="s">
        <v>759</v>
      </c>
      <c r="O191" t="s">
        <v>760</v>
      </c>
    </row>
    <row r="192" spans="12:15" x14ac:dyDescent="0.35">
      <c r="L192" t="str">
        <f t="shared" ca="1" si="2"/>
        <v>Tunisia</v>
      </c>
      <c r="M192" s="69" t="s">
        <v>241</v>
      </c>
      <c r="N192" s="38" t="s">
        <v>761</v>
      </c>
      <c r="O192" t="s">
        <v>762</v>
      </c>
    </row>
    <row r="193" spans="12:15" x14ac:dyDescent="0.35">
      <c r="L193" t="str">
        <f t="shared" ca="1" si="2"/>
        <v>Turkey</v>
      </c>
      <c r="M193" s="69" t="s">
        <v>242</v>
      </c>
      <c r="N193" s="38" t="s">
        <v>763</v>
      </c>
      <c r="O193" t="s">
        <v>764</v>
      </c>
    </row>
    <row r="194" spans="12:15" x14ac:dyDescent="0.35">
      <c r="L194" t="str">
        <f t="shared" ca="1" si="2"/>
        <v>Turkmenistan</v>
      </c>
      <c r="M194" s="69" t="s">
        <v>243</v>
      </c>
      <c r="N194" s="38" t="s">
        <v>765</v>
      </c>
      <c r="O194" t="s">
        <v>766</v>
      </c>
    </row>
    <row r="195" spans="12:15" x14ac:dyDescent="0.35">
      <c r="L195" t="str">
        <f t="shared" ref="L195:L210" ca="1" si="3">OFFSET($M195,0,LangOffset,1,1)</f>
        <v>Tuvalu</v>
      </c>
      <c r="M195" s="69" t="s">
        <v>244</v>
      </c>
      <c r="N195" s="38" t="s">
        <v>244</v>
      </c>
      <c r="O195" t="s">
        <v>244</v>
      </c>
    </row>
    <row r="196" spans="12:15" x14ac:dyDescent="0.35">
      <c r="L196" t="str">
        <f t="shared" ca="1" si="3"/>
        <v>Uganda</v>
      </c>
      <c r="M196" s="69" t="s">
        <v>245</v>
      </c>
      <c r="N196" s="38" t="s">
        <v>767</v>
      </c>
      <c r="O196" t="s">
        <v>245</v>
      </c>
    </row>
    <row r="197" spans="12:15" x14ac:dyDescent="0.35">
      <c r="L197" t="str">
        <f t="shared" ca="1" si="3"/>
        <v>Ukraine</v>
      </c>
      <c r="M197" s="69" t="s">
        <v>246</v>
      </c>
      <c r="N197" s="38" t="s">
        <v>246</v>
      </c>
      <c r="O197" t="s">
        <v>768</v>
      </c>
    </row>
    <row r="198" spans="12:15" x14ac:dyDescent="0.35">
      <c r="L198" t="str">
        <f t="shared" ca="1" si="3"/>
        <v>United Arab Emirates</v>
      </c>
      <c r="M198" s="69" t="s">
        <v>247</v>
      </c>
      <c r="N198" s="38" t="s">
        <v>769</v>
      </c>
      <c r="O198" t="s">
        <v>770</v>
      </c>
    </row>
    <row r="199" spans="12:15" x14ac:dyDescent="0.35">
      <c r="L199" t="str">
        <f t="shared" ca="1" si="3"/>
        <v>United Kingdom</v>
      </c>
      <c r="M199" s="69" t="s">
        <v>248</v>
      </c>
      <c r="N199" s="38" t="s">
        <v>771</v>
      </c>
      <c r="O199" t="s">
        <v>772</v>
      </c>
    </row>
    <row r="200" spans="12:15" x14ac:dyDescent="0.35">
      <c r="L200" t="str">
        <f t="shared" ca="1" si="3"/>
        <v>United States</v>
      </c>
      <c r="M200" s="69" t="s">
        <v>249</v>
      </c>
      <c r="N200" s="38" t="s">
        <v>773</v>
      </c>
      <c r="O200" t="s">
        <v>774</v>
      </c>
    </row>
    <row r="201" spans="12:15" x14ac:dyDescent="0.35">
      <c r="L201" t="str">
        <f t="shared" ca="1" si="3"/>
        <v>Uruguay</v>
      </c>
      <c r="M201" s="69" t="s">
        <v>250</v>
      </c>
      <c r="N201" s="38" t="s">
        <v>250</v>
      </c>
      <c r="O201" t="s">
        <v>250</v>
      </c>
    </row>
    <row r="202" spans="12:15" x14ac:dyDescent="0.35">
      <c r="L202" t="str">
        <f t="shared" ca="1" si="3"/>
        <v>Uzbekistan</v>
      </c>
      <c r="M202" s="69" t="s">
        <v>251</v>
      </c>
      <c r="N202" s="38" t="s">
        <v>775</v>
      </c>
      <c r="O202" t="s">
        <v>776</v>
      </c>
    </row>
    <row r="203" spans="12:15" x14ac:dyDescent="0.35">
      <c r="L203" t="str">
        <f t="shared" ca="1" si="3"/>
        <v>Vanuatu</v>
      </c>
      <c r="M203" s="69" t="s">
        <v>252</v>
      </c>
      <c r="N203" s="38" t="s">
        <v>252</v>
      </c>
      <c r="O203" t="s">
        <v>252</v>
      </c>
    </row>
    <row r="204" spans="12:15" x14ac:dyDescent="0.35">
      <c r="L204" t="str">
        <f t="shared" ca="1" si="3"/>
        <v>Venezuela</v>
      </c>
      <c r="M204" s="69" t="s">
        <v>253</v>
      </c>
      <c r="N204" s="38" t="s">
        <v>253</v>
      </c>
      <c r="O204" t="s">
        <v>253</v>
      </c>
    </row>
    <row r="205" spans="12:15" x14ac:dyDescent="0.35">
      <c r="L205" t="str">
        <f t="shared" ca="1" si="3"/>
        <v>Viet Nam</v>
      </c>
      <c r="M205" s="69" t="s">
        <v>254</v>
      </c>
      <c r="N205" s="38" t="s">
        <v>777</v>
      </c>
      <c r="O205" t="s">
        <v>254</v>
      </c>
    </row>
    <row r="206" spans="12:15" x14ac:dyDescent="0.35">
      <c r="L206" t="str">
        <f t="shared" ca="1" si="3"/>
        <v>Western Sahara</v>
      </c>
      <c r="M206" s="69" t="s">
        <v>255</v>
      </c>
      <c r="N206" s="38" t="s">
        <v>778</v>
      </c>
      <c r="O206" t="s">
        <v>779</v>
      </c>
    </row>
    <row r="207" spans="12:15" x14ac:dyDescent="0.35">
      <c r="L207" t="str">
        <f t="shared" ca="1" si="3"/>
        <v>Yemen</v>
      </c>
      <c r="M207" s="69" t="s">
        <v>256</v>
      </c>
      <c r="N207" s="38" t="s">
        <v>780</v>
      </c>
      <c r="O207" t="s">
        <v>256</v>
      </c>
    </row>
    <row r="208" spans="12:15" x14ac:dyDescent="0.35">
      <c r="L208" t="str">
        <f t="shared" ca="1" si="3"/>
        <v>Zambia</v>
      </c>
      <c r="M208" s="69" t="s">
        <v>257</v>
      </c>
      <c r="N208" s="38" t="s">
        <v>781</v>
      </c>
      <c r="O208" t="s">
        <v>257</v>
      </c>
    </row>
    <row r="209" spans="12:15" x14ac:dyDescent="0.35">
      <c r="L209" t="str">
        <f t="shared" ca="1" si="3"/>
        <v>Zimbabwe</v>
      </c>
      <c r="M209" s="69" t="s">
        <v>259</v>
      </c>
      <c r="N209" s="38" t="s">
        <v>259</v>
      </c>
      <c r="O209" t="s">
        <v>259</v>
      </c>
    </row>
    <row r="210" spans="12:15" x14ac:dyDescent="0.35">
      <c r="L210" t="str">
        <f t="shared" ca="1" si="3"/>
        <v>Zanzibar</v>
      </c>
      <c r="M210" s="69" t="s">
        <v>258</v>
      </c>
      <c r="N210" s="38" t="s">
        <v>258</v>
      </c>
      <c r="O210" t="s">
        <v>258</v>
      </c>
    </row>
    <row r="211" spans="12:15" x14ac:dyDescent="0.35">
      <c r="M211" s="69"/>
      <c r="N211" s="38"/>
    </row>
    <row r="212" spans="12:15" x14ac:dyDescent="0.35">
      <c r="M212" s="69"/>
      <c r="N212" s="38"/>
    </row>
    <row r="213" spans="12:15" x14ac:dyDescent="0.35">
      <c r="M213" s="69"/>
      <c r="N213" s="38"/>
    </row>
    <row r="214" spans="12:15" x14ac:dyDescent="0.35">
      <c r="M214" s="69"/>
      <c r="N214" s="38"/>
    </row>
    <row r="215" spans="12:15" x14ac:dyDescent="0.35">
      <c r="M215" s="69"/>
      <c r="N215" s="38"/>
    </row>
    <row r="216" spans="12:15" x14ac:dyDescent="0.35">
      <c r="M216" s="69"/>
      <c r="N216" s="38"/>
    </row>
    <row r="217" spans="12:15" x14ac:dyDescent="0.35">
      <c r="M217" s="69"/>
      <c r="N217" s="38"/>
    </row>
    <row r="218" spans="12:15" x14ac:dyDescent="0.35">
      <c r="M218" s="69"/>
      <c r="N218" s="38"/>
    </row>
    <row r="219" spans="12:15" x14ac:dyDescent="0.35">
      <c r="M219" s="69"/>
      <c r="N219" s="38"/>
    </row>
    <row r="220" spans="12:15" x14ac:dyDescent="0.35">
      <c r="M220" s="69"/>
      <c r="N220" s="38"/>
    </row>
    <row r="221" spans="12:15" x14ac:dyDescent="0.35">
      <c r="M221" s="69"/>
      <c r="N221" s="38"/>
    </row>
    <row r="222" spans="12:15" x14ac:dyDescent="0.35">
      <c r="M222" s="69"/>
      <c r="N222" s="38"/>
    </row>
    <row r="223" spans="12:15" x14ac:dyDescent="0.35">
      <c r="M223" s="69"/>
      <c r="N223" s="38"/>
    </row>
    <row r="224" spans="12:15" x14ac:dyDescent="0.35">
      <c r="M224" s="69"/>
      <c r="N224" s="38"/>
    </row>
    <row r="225" spans="13:14" x14ac:dyDescent="0.35">
      <c r="M225" s="69"/>
      <c r="N225" s="38"/>
    </row>
    <row r="226" spans="13:14" x14ac:dyDescent="0.35">
      <c r="M226" s="69"/>
      <c r="N226" s="38"/>
    </row>
    <row r="227" spans="13:14" x14ac:dyDescent="0.35">
      <c r="M227" s="69"/>
      <c r="N227" s="38"/>
    </row>
    <row r="228" spans="13:14" x14ac:dyDescent="0.35">
      <c r="M228" s="69"/>
      <c r="N228" s="38"/>
    </row>
    <row r="229" spans="13:14" x14ac:dyDescent="0.35">
      <c r="M229" s="69"/>
      <c r="N229" s="38"/>
    </row>
    <row r="230" spans="13:14" x14ac:dyDescent="0.35">
      <c r="M230" s="69"/>
      <c r="N230" s="38"/>
    </row>
    <row r="231" spans="13:14" x14ac:dyDescent="0.35">
      <c r="M231" s="69"/>
      <c r="N231" s="38"/>
    </row>
    <row r="232" spans="13:14" x14ac:dyDescent="0.35">
      <c r="M232" s="69"/>
      <c r="N232" s="38"/>
    </row>
    <row r="233" spans="13:14" x14ac:dyDescent="0.35">
      <c r="M233" s="69"/>
      <c r="N233" s="38"/>
    </row>
    <row r="234" spans="13:14" x14ac:dyDescent="0.35">
      <c r="M234" s="69"/>
      <c r="N234" s="38"/>
    </row>
    <row r="235" spans="13:14" x14ac:dyDescent="0.35">
      <c r="M235" s="69"/>
      <c r="N235" s="38"/>
    </row>
    <row r="236" spans="13:14" x14ac:dyDescent="0.35">
      <c r="M236" s="69"/>
      <c r="N236" s="38"/>
    </row>
    <row r="237" spans="13:14" x14ac:dyDescent="0.35">
      <c r="M237" s="69"/>
      <c r="N237" s="38"/>
    </row>
    <row r="238" spans="13:14" x14ac:dyDescent="0.35">
      <c r="M238" s="69"/>
      <c r="N238" s="38"/>
    </row>
    <row r="239" spans="13:14" x14ac:dyDescent="0.35">
      <c r="M239" s="69"/>
      <c r="N239" s="38"/>
    </row>
    <row r="240" spans="13:14" x14ac:dyDescent="0.35">
      <c r="M240" s="69"/>
      <c r="N240" s="38"/>
    </row>
    <row r="241" spans="13:14" x14ac:dyDescent="0.35">
      <c r="M241" s="69"/>
      <c r="N241" s="38"/>
    </row>
    <row r="242" spans="13:14" x14ac:dyDescent="0.35">
      <c r="M242" s="69"/>
      <c r="N242" s="38"/>
    </row>
    <row r="243" spans="13:14" x14ac:dyDescent="0.35">
      <c r="M243" s="69"/>
      <c r="N243" s="38"/>
    </row>
    <row r="244" spans="13:14" x14ac:dyDescent="0.35">
      <c r="M244" s="38"/>
      <c r="N244" s="38"/>
    </row>
    <row r="245" spans="13:14" x14ac:dyDescent="0.35">
      <c r="M245" s="38"/>
      <c r="N245" s="38"/>
    </row>
    <row r="246" spans="13:14" x14ac:dyDescent="0.35">
      <c r="M246" s="38"/>
      <c r="N246" s="38"/>
    </row>
    <row r="247" spans="13:14" x14ac:dyDescent="0.35">
      <c r="M247" s="38"/>
      <c r="N247" s="38"/>
    </row>
    <row r="248" spans="13:14" x14ac:dyDescent="0.35">
      <c r="M248" s="38"/>
      <c r="N248" s="38"/>
    </row>
    <row r="249" spans="13:14" x14ac:dyDescent="0.35">
      <c r="M249" s="38"/>
      <c r="N249" s="38"/>
    </row>
    <row r="250" spans="13:14" x14ac:dyDescent="0.35">
      <c r="M250" s="38"/>
      <c r="N250" s="38"/>
    </row>
    <row r="251" spans="13:14" x14ac:dyDescent="0.35">
      <c r="M251" s="38"/>
      <c r="N251" s="38"/>
    </row>
    <row r="252" spans="13:14" x14ac:dyDescent="0.35">
      <c r="M252" s="38"/>
      <c r="N252" s="38"/>
    </row>
    <row r="253" spans="13:14" x14ac:dyDescent="0.35">
      <c r="M253" s="38"/>
      <c r="N253" s="38"/>
    </row>
    <row r="254" spans="13:14" x14ac:dyDescent="0.35">
      <c r="M254" s="38"/>
      <c r="N254" s="38"/>
    </row>
    <row r="255" spans="13:14" x14ac:dyDescent="0.35">
      <c r="M255" s="38"/>
      <c r="N255" s="38"/>
    </row>
    <row r="256" spans="13:14" x14ac:dyDescent="0.35">
      <c r="M256" s="38"/>
      <c r="N256" s="38"/>
    </row>
    <row r="257" spans="13:14" x14ac:dyDescent="0.35">
      <c r="M257" s="38"/>
      <c r="N257" s="38"/>
    </row>
    <row r="258" spans="13:14" x14ac:dyDescent="0.35">
      <c r="M258" s="38"/>
      <c r="N258" s="38"/>
    </row>
    <row r="259" spans="13:14" x14ac:dyDescent="0.35">
      <c r="M259" s="38"/>
      <c r="N259" s="38"/>
    </row>
    <row r="260" spans="13:14" x14ac:dyDescent="0.35">
      <c r="M260" s="38"/>
      <c r="N260" s="38"/>
    </row>
    <row r="261" spans="13:14" x14ac:dyDescent="0.35">
      <c r="M261" s="38"/>
      <c r="N261" s="38"/>
    </row>
    <row r="262" spans="13:14" x14ac:dyDescent="0.35">
      <c r="M262" s="38"/>
      <c r="N262" s="38"/>
    </row>
    <row r="263" spans="13:14" x14ac:dyDescent="0.35">
      <c r="M263" s="38"/>
      <c r="N263" s="38"/>
    </row>
    <row r="264" spans="13:14" x14ac:dyDescent="0.35">
      <c r="M264" s="38"/>
      <c r="N264" s="38"/>
    </row>
    <row r="265" spans="13:14" x14ac:dyDescent="0.35">
      <c r="M265" s="38"/>
      <c r="N265" s="38"/>
    </row>
    <row r="266" spans="13:14" x14ac:dyDescent="0.35">
      <c r="M266" s="38"/>
      <c r="N266" s="38"/>
    </row>
    <row r="267" spans="13:14" x14ac:dyDescent="0.35">
      <c r="M267" s="38"/>
      <c r="N267" s="38"/>
    </row>
    <row r="268" spans="13:14" x14ac:dyDescent="0.35">
      <c r="M268" s="38"/>
      <c r="N268" s="38"/>
    </row>
    <row r="269" spans="13:14" x14ac:dyDescent="0.35">
      <c r="M269" s="38"/>
      <c r="N269" s="38"/>
    </row>
    <row r="270" spans="13:14" x14ac:dyDescent="0.35">
      <c r="M270" s="38"/>
      <c r="N270" s="38"/>
    </row>
    <row r="271" spans="13:14" x14ac:dyDescent="0.35">
      <c r="M271" s="38"/>
      <c r="N271" s="38"/>
    </row>
  </sheetData>
  <sheetProtection algorithmName="SHA-512" hashValue="yvJr9B7N1+0JkcMDTp+y2mLXBmU4oFrr8HasTZRMToOP7lhQ0M7aMx8HZrLRIqmxW+Pas1SAHOuRVuY6KKFNKg==" saltValue="IXMwxS/cvoyOR9U3wINNng=="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sheetPr>
  <dimension ref="A1:W107"/>
  <sheetViews>
    <sheetView view="pageBreakPreview" zoomScale="60" zoomScaleNormal="90" zoomScalePageLayoutView="90" workbookViewId="0">
      <selection activeCell="B6" sqref="B6:D6"/>
    </sheetView>
  </sheetViews>
  <sheetFormatPr defaultColWidth="9.1796875" defaultRowHeight="14" x14ac:dyDescent="0.3"/>
  <cols>
    <col min="1" max="1" width="13.54296875" style="5" customWidth="1"/>
    <col min="2" max="5" width="9.1796875" style="5"/>
    <col min="6" max="6" width="20.453125" style="5" customWidth="1"/>
    <col min="7" max="7" width="121.453125" style="5" customWidth="1"/>
    <col min="8" max="8" width="36.1796875" style="5" customWidth="1"/>
    <col min="9" max="16384" width="9.1796875" style="5"/>
  </cols>
  <sheetData>
    <row r="1" spans="1:23" ht="22" customHeight="1" x14ac:dyDescent="0.3">
      <c r="A1" s="322" t="s">
        <v>21</v>
      </c>
      <c r="B1" s="322"/>
      <c r="C1" s="322"/>
      <c r="D1" s="322"/>
      <c r="E1" s="322"/>
      <c r="F1" s="322"/>
      <c r="G1" s="325" t="str">
        <f ca="1">Translations!$G$118</f>
        <v>Latest version updated: 9 February 2023</v>
      </c>
      <c r="H1" s="1"/>
      <c r="I1" s="2"/>
      <c r="J1" s="3"/>
      <c r="K1" s="3"/>
      <c r="L1" s="3"/>
      <c r="M1" s="3"/>
      <c r="N1" s="3"/>
      <c r="O1" s="3"/>
      <c r="P1" s="4"/>
      <c r="Q1" s="4"/>
      <c r="R1" s="4"/>
      <c r="S1" s="4"/>
      <c r="T1" s="4"/>
      <c r="U1" s="4"/>
      <c r="V1" s="4"/>
      <c r="W1" s="4"/>
    </row>
    <row r="2" spans="1:23" ht="22" customHeight="1" x14ac:dyDescent="0.3">
      <c r="A2" s="322" t="s">
        <v>22</v>
      </c>
      <c r="B2" s="322"/>
      <c r="C2" s="322"/>
      <c r="D2" s="322"/>
      <c r="E2" s="322"/>
      <c r="F2" s="322"/>
      <c r="G2" s="325"/>
      <c r="H2" s="1"/>
      <c r="I2" s="2"/>
      <c r="J2" s="3"/>
      <c r="K2" s="3"/>
      <c r="L2" s="3"/>
      <c r="M2" s="3"/>
      <c r="N2" s="3"/>
      <c r="O2" s="3"/>
      <c r="P2" s="4"/>
      <c r="Q2" s="4"/>
      <c r="R2" s="4"/>
      <c r="S2" s="4"/>
      <c r="T2" s="4"/>
      <c r="U2" s="4"/>
      <c r="V2" s="4"/>
      <c r="W2" s="4"/>
    </row>
    <row r="3" spans="1:23" ht="22" customHeight="1" x14ac:dyDescent="0.3">
      <c r="A3" s="322" t="s">
        <v>23</v>
      </c>
      <c r="B3" s="322"/>
      <c r="C3" s="322"/>
      <c r="D3" s="322"/>
      <c r="E3" s="322"/>
      <c r="F3" s="322"/>
      <c r="G3" s="325"/>
      <c r="H3" s="1"/>
      <c r="I3" s="2"/>
      <c r="J3" s="3"/>
      <c r="K3" s="3"/>
      <c r="L3" s="3"/>
      <c r="M3" s="3"/>
      <c r="N3" s="3"/>
      <c r="O3" s="3"/>
      <c r="P3" s="4"/>
      <c r="Q3" s="4"/>
      <c r="R3" s="4"/>
      <c r="S3" s="4"/>
      <c r="T3" s="4"/>
      <c r="U3" s="4"/>
      <c r="V3" s="4"/>
      <c r="W3" s="4"/>
    </row>
    <row r="4" spans="1:23" ht="6" hidden="1" customHeight="1" thickBot="1" x14ac:dyDescent="0.35">
      <c r="A4" s="106"/>
      <c r="B4" s="106"/>
      <c r="C4" s="106"/>
      <c r="D4" s="106"/>
      <c r="E4" s="106"/>
      <c r="F4" s="106"/>
      <c r="G4" s="107"/>
      <c r="H4" s="1"/>
      <c r="I4" s="2"/>
      <c r="J4" s="3"/>
      <c r="K4" s="3"/>
      <c r="L4" s="3"/>
      <c r="M4" s="3"/>
      <c r="N4" s="3"/>
      <c r="O4" s="3"/>
      <c r="P4" s="4"/>
      <c r="Q4" s="4"/>
      <c r="R4" s="4"/>
      <c r="S4" s="4"/>
      <c r="T4" s="4"/>
      <c r="U4" s="4"/>
      <c r="V4" s="4"/>
      <c r="W4" s="4"/>
    </row>
    <row r="5" spans="1:23" ht="6" hidden="1" customHeight="1" thickBot="1" x14ac:dyDescent="0.35">
      <c r="A5" s="106"/>
      <c r="B5" s="106"/>
      <c r="C5" s="106"/>
      <c r="D5" s="106"/>
      <c r="E5" s="108"/>
      <c r="F5" s="108"/>
      <c r="G5" s="109"/>
      <c r="H5" s="1"/>
      <c r="I5" s="2"/>
      <c r="J5" s="3"/>
      <c r="K5" s="3"/>
      <c r="L5" s="3"/>
      <c r="M5" s="3"/>
      <c r="N5" s="3"/>
      <c r="O5" s="3"/>
      <c r="P5" s="4"/>
      <c r="Q5" s="4"/>
      <c r="R5" s="4"/>
      <c r="S5" s="4"/>
      <c r="T5" s="4"/>
      <c r="U5" s="4"/>
      <c r="V5" s="4"/>
      <c r="W5" s="4"/>
    </row>
    <row r="6" spans="1:23" ht="30" customHeight="1" x14ac:dyDescent="0.3">
      <c r="A6" s="158" t="s">
        <v>24</v>
      </c>
      <c r="B6" s="323" t="s">
        <v>25</v>
      </c>
      <c r="C6" s="323"/>
      <c r="D6" s="323"/>
      <c r="E6" s="112"/>
      <c r="F6" s="113"/>
      <c r="G6" s="114"/>
      <c r="H6" s="1"/>
      <c r="I6" s="2"/>
      <c r="J6" s="3"/>
      <c r="K6" s="3"/>
      <c r="L6" s="3"/>
      <c r="M6" s="3"/>
      <c r="N6" s="3"/>
      <c r="O6" s="3"/>
      <c r="P6" s="4"/>
      <c r="Q6" s="4"/>
      <c r="R6" s="4"/>
      <c r="S6" s="4"/>
      <c r="T6" s="4"/>
      <c r="U6" s="4"/>
      <c r="V6" s="4"/>
      <c r="W6" s="4"/>
    </row>
    <row r="7" spans="1:23" ht="6" hidden="1" customHeight="1" x14ac:dyDescent="0.3">
      <c r="A7" s="106"/>
      <c r="B7" s="106"/>
      <c r="C7" s="106"/>
      <c r="D7" s="106"/>
      <c r="E7" s="110"/>
      <c r="F7" s="110"/>
      <c r="G7" s="111"/>
      <c r="H7" s="1"/>
      <c r="I7" s="2"/>
      <c r="J7" s="3"/>
      <c r="K7" s="3"/>
      <c r="L7" s="3"/>
      <c r="M7" s="3"/>
      <c r="N7" s="3"/>
      <c r="O7" s="3"/>
      <c r="P7" s="4"/>
      <c r="Q7" s="4"/>
      <c r="R7" s="4"/>
      <c r="S7" s="4"/>
      <c r="T7" s="4"/>
      <c r="U7" s="4"/>
      <c r="V7" s="4"/>
      <c r="W7" s="4"/>
    </row>
    <row r="8" spans="1:23" ht="30" customHeight="1" x14ac:dyDescent="0.3">
      <c r="A8" s="324" t="str">
        <f ca="1">Translations!G3</f>
        <v>Instructions - Malaria Priority Modules</v>
      </c>
      <c r="B8" s="324"/>
      <c r="C8" s="324"/>
      <c r="D8" s="324"/>
      <c r="E8" s="324"/>
      <c r="F8" s="324"/>
      <c r="G8" s="324"/>
      <c r="H8" s="6"/>
    </row>
    <row r="9" spans="1:23" s="8" customFormat="1" ht="30" customHeight="1" x14ac:dyDescent="0.3">
      <c r="A9" s="311" t="str">
        <f ca="1">Translations!G4</f>
        <v>Instructions for filling malaria programmatic gap table:</v>
      </c>
      <c r="B9" s="311"/>
      <c r="C9" s="311"/>
      <c r="D9" s="311"/>
      <c r="E9" s="311"/>
      <c r="F9" s="311"/>
      <c r="G9" s="311"/>
      <c r="H9" s="7"/>
    </row>
    <row r="10" spans="1:23" s="8" customFormat="1" ht="229" customHeight="1" x14ac:dyDescent="0.35">
      <c r="A10" s="312" t="str">
        <f ca="1">Translations!$G5</f>
        <v>Please complete separate programmatic gap tables for priority modules that are relevant to the malaria funding request. The following list specifies possible modules and corresponding interventions that can be selected. Complete tables only for the interventions that are supported and for which funding is being requested.
For guidance when completing these programmatic gap tables, please refer to the Modular Framework handbook and the Global Fund Malaria Information Note, which includes reference to relevant technical guidance documents. 
Priority Modules/Interventions:
- Case management
          -&gt; Malaria diagnosis
          -&gt; Treatment
- Vector control
          -&gt;Nets (pyrethroid-only, and PBO nets and dual a.i. nets conditional to WHO recommendation) - mass campaign and continuous distribution
          -&gt; Indoor residual spraying (IRS)
- Specific prevention interventions
          -&gt; Intermittent preventive treatment in pregnancy (IPTp)
          -&gt; Seasonal malaria chemoprevention (SMC)</v>
      </c>
      <c r="B10" s="312"/>
      <c r="C10" s="312"/>
      <c r="D10" s="312"/>
      <c r="E10" s="312"/>
      <c r="F10" s="312"/>
      <c r="G10" s="312"/>
      <c r="H10" s="9"/>
    </row>
    <row r="11" spans="1:23" s="8" customFormat="1" ht="47.5" customHeight="1" x14ac:dyDescent="0.35">
      <c r="A11" s="315" t="str">
        <f ca="1">Translations!$G$101</f>
        <v>For non-malaria iCCM commodities, please complete the non-malaria iCCM commodities tab "Non-Malaria iCCM commodities" in the programmatic gap table "PGT_CHW" and ensure your country meets the eligibility requirements outlined in the RSSH Information Note.</v>
      </c>
      <c r="B11" s="315"/>
      <c r="C11" s="315"/>
      <c r="D11" s="315"/>
      <c r="E11" s="315"/>
      <c r="F11" s="315"/>
      <c r="G11" s="315"/>
      <c r="H11" s="9"/>
    </row>
    <row r="12" spans="1:23" s="8" customFormat="1" ht="113.15" customHeight="1" x14ac:dyDescent="0.35">
      <c r="A12" s="312" t="str">
        <f ca="1">Translations!G6</f>
        <v>Please refer to the relevant tabs to complete the gap tables. Some tables have been customized depending on the intervention. To begin completing each table, on the "Case management - Treatment" and "Vector control" tabs, specify the relevant indicator by selecting from the drop-down list provided next to the "Selected indicator" line. For all other tables, the priority module and coverage indicator has been pre-filled. Blank cells highlighted in white require input. Cells highlighted in purple and grey will then be filled automatically.
The following instructions provide detailed information on how to complete the gap table for each module. Among the 3 priority modules listed above, complete tables only for the interventions/indicators that are relevant to the funding request.
For detailed quantification purposes please use available gap analysis tools from partners such as the RBM Partnership Programmatic Gap Analysis tool and use this information to fill in the table above.</v>
      </c>
      <c r="B12" s="312"/>
      <c r="C12" s="312"/>
      <c r="D12" s="312"/>
      <c r="E12" s="312"/>
      <c r="F12" s="312"/>
      <c r="G12" s="312"/>
      <c r="H12" s="9"/>
    </row>
    <row r="13" spans="1:23" s="208" customFormat="1" ht="63.65" customHeight="1" x14ac:dyDescent="0.35">
      <c r="A13" s="312" t="str">
        <f ca="1">Translations!G9</f>
        <v>In cases where the indicators used by the country are worded differently than what is included in the programmatic gap tables (but measurement is the same), please include the country definition in the comments box. A blank table can be found on the "Blank table" sheet in the case where the number of tables provided in the workbook is not sufficient, or if the applicant wishes to submit a table for a module/intervention/indicator that is not specified in the instructions below.</v>
      </c>
      <c r="B13" s="312"/>
      <c r="C13" s="312"/>
      <c r="D13" s="312"/>
      <c r="E13" s="312"/>
      <c r="F13" s="312"/>
      <c r="G13" s="312"/>
      <c r="H13" s="175"/>
    </row>
    <row r="14" spans="1:23" s="208" customFormat="1" ht="17.5" customHeight="1" x14ac:dyDescent="0.35">
      <c r="A14" s="314" t="str">
        <f ca="1">Translations!G8</f>
        <v>Include the completed RBM Partnership Programmatic Gap Analysis tool or any other quantification tool used by the country as an annex to the concept note submission.</v>
      </c>
      <c r="B14" s="314"/>
      <c r="C14" s="314"/>
      <c r="D14" s="314"/>
      <c r="E14" s="314"/>
      <c r="F14" s="314"/>
      <c r="G14" s="314"/>
      <c r="H14" s="175"/>
    </row>
    <row r="15" spans="1:23" s="8" customFormat="1" ht="17.5" customHeight="1" x14ac:dyDescent="0.35">
      <c r="A15" s="313" t="str">
        <f ca="1">Translations!G7</f>
        <v>RBM Partnership Country Gap Analysis tool :  https : //endmalaria.org/about-us-governance-partner-committees/countryregional-support-partner-committee-crspc</v>
      </c>
      <c r="B15" s="313"/>
      <c r="C15" s="313"/>
      <c r="D15" s="313"/>
      <c r="E15" s="313"/>
      <c r="F15" s="313"/>
      <c r="G15" s="313"/>
      <c r="H15" s="10"/>
    </row>
    <row r="16" spans="1:23" s="8" customFormat="1" ht="17.5" customHeight="1" x14ac:dyDescent="0.35">
      <c r="A16" s="316" t="str">
        <f ca="1">Translations!$G$103</f>
        <v>The Modular Framework -  https://www.theglobalfund.org/media/4309/fundingmodel_modularframework_handbook_en.pdf</v>
      </c>
      <c r="B16" s="317"/>
      <c r="C16" s="317"/>
      <c r="D16" s="317"/>
      <c r="E16" s="317"/>
      <c r="F16" s="317"/>
      <c r="G16" s="318"/>
      <c r="H16" s="10"/>
    </row>
    <row r="17" spans="1:9" s="8" customFormat="1" ht="17.5" customHeight="1" x14ac:dyDescent="0.35">
      <c r="A17" s="316" t="str">
        <f ca="1">Translations!$G$102</f>
        <v>Global Fund Malaria Information Note - https://www.theglobalfund.org/media/4768/core_malaria_infonote_en.pdf</v>
      </c>
      <c r="B17" s="317"/>
      <c r="C17" s="317"/>
      <c r="D17" s="317"/>
      <c r="E17" s="317"/>
      <c r="F17" s="317"/>
      <c r="G17" s="318"/>
      <c r="H17" s="175"/>
      <c r="I17" s="208"/>
    </row>
    <row r="18" spans="1:9" s="8" customFormat="1" ht="17.5" customHeight="1" x14ac:dyDescent="0.35">
      <c r="A18" s="316" t="str">
        <f ca="1">Translations!$G$104</f>
        <v>Global Fund RSSH Information Note - https://www.theglobalfund.org/media/4759/core_resilientsustainablesystemsforhealth_infonote_en.pdf</v>
      </c>
      <c r="B18" s="317"/>
      <c r="C18" s="317"/>
      <c r="D18" s="317"/>
      <c r="E18" s="317"/>
      <c r="F18" s="317"/>
      <c r="G18" s="318"/>
      <c r="H18" s="175"/>
      <c r="I18" s="208"/>
    </row>
    <row r="19" spans="1:9" s="8" customFormat="1" ht="30" customHeight="1" x14ac:dyDescent="0.3">
      <c r="A19" s="309" t="str">
        <f ca="1">Translations!G10</f>
        <v>"CM-diagnosis gap tables" tab</v>
      </c>
      <c r="B19" s="309"/>
      <c r="C19" s="309"/>
      <c r="D19" s="309"/>
      <c r="E19" s="309"/>
      <c r="F19" s="309"/>
      <c r="G19" s="309"/>
      <c r="H19" s="7"/>
    </row>
    <row r="20" spans="1:9" ht="30" customHeight="1" x14ac:dyDescent="0.3">
      <c r="A20" s="307" t="str">
        <f ca="1">Translations!G11</f>
        <v>Case Management - Diagnosis (public sector)</v>
      </c>
      <c r="B20" s="307"/>
      <c r="C20" s="307"/>
      <c r="D20" s="307"/>
      <c r="E20" s="307"/>
      <c r="F20" s="307"/>
      <c r="G20" s="307"/>
    </row>
    <row r="21" spans="1:9" ht="34.5" customHeight="1" x14ac:dyDescent="0.3">
      <c r="A21" s="304" t="str">
        <f ca="1">Translations!G12</f>
        <v>Coverage indicator:  
Proportion of suspected malaria cases that receive a parasitological test at public sector health facilities (microscopy and/or RDTs).</v>
      </c>
      <c r="B21" s="304"/>
      <c r="C21" s="304"/>
      <c r="D21" s="304"/>
      <c r="E21" s="304"/>
      <c r="F21" s="304"/>
      <c r="G21" s="304"/>
    </row>
    <row r="22" spans="1:9" ht="47.5" customHeight="1" x14ac:dyDescent="0.3">
      <c r="A22" s="304" t="str">
        <f ca="1">Translations!G13</f>
        <v xml:space="preserve">Total estimated suspected malaria cases (public sector):
Refers to estimated number of suspected malaria cases at public sector health facilities. 
Specify the data source/reference in the comments box. Also include here what percentage of the estimated suspected cases in the country is likely to seek care in the public sector. </v>
      </c>
      <c r="B22" s="304"/>
      <c r="C22" s="304"/>
      <c r="D22" s="304"/>
      <c r="E22" s="304"/>
      <c r="F22" s="304"/>
      <c r="G22" s="304"/>
    </row>
    <row r="23" spans="1:9" ht="100" customHeight="1" x14ac:dyDescent="0.3">
      <c r="A23" s="304" t="str">
        <f ca="1">Translations!$G$14</f>
        <v>Country target:
Refers to NSP or any other latest agreed country target.
1) Include cases to be diagnosed at public sector health facilities.
2) "#" refers to the total number of suspected malaria cases to be tested using either microscopy and/or RDTs at public sector health facilities. Though a breakdown by microscopy and RDT is requested, if unable to disaggregate provide an aggregate number only.
3) "%" refers to the suspected malaria cases that receive a parasitological test using microscopy and/or RDTs at public sector health facilities among the total suspected malaria cases at public sector health facilities.</v>
      </c>
      <c r="B23" s="308"/>
      <c r="C23" s="308"/>
      <c r="D23" s="308"/>
      <c r="E23" s="308"/>
      <c r="F23" s="308"/>
      <c r="G23" s="308"/>
    </row>
    <row r="24" spans="1:9" s="18" customFormat="1" ht="143.15" customHeight="1" x14ac:dyDescent="0.35">
      <c r="A24" s="319" t="str">
        <f ca="1">Translations!G15</f>
        <v>Country need already covered:
This broken down first by funding resource type, followed by diagnosis method.
1) Resource type: Country need already covered is broken down into need planned to be covered by domestic resources (line C1), and external resources (C2). National private sector investments are to be included under domestic sources. In cases where part of the need during the year is covered by a current Global Fund grant (that ends prior to the start of the new implementation period), it can be included in the external resources category. The total of these two is automatically generated in line C3. 
2) Diagnosis method: Country need already covered is broken down by microscopy (C4), and RDT (C5). The total of these two is automatically generated in line C6. 
If information for lines C1 and C2 are not available, fill only lines C4 and C5.</v>
      </c>
      <c r="B24" s="319"/>
      <c r="C24" s="319"/>
      <c r="D24" s="319"/>
      <c r="E24" s="319"/>
      <c r="F24" s="319"/>
      <c r="G24" s="319"/>
    </row>
    <row r="25" spans="1:9" ht="28" customHeight="1" x14ac:dyDescent="0.3">
      <c r="A25" s="304" t="str">
        <f ca="1">Translations!G16</f>
        <v>Programmatic gap:
The programmatic gap is calculated based on the total estimated number of suspected malaria cases at public sector health facilities (row A).</v>
      </c>
      <c r="B25" s="304"/>
      <c r="C25" s="304"/>
      <c r="D25" s="304"/>
      <c r="E25" s="304"/>
      <c r="F25" s="304"/>
      <c r="G25" s="304"/>
    </row>
    <row r="26" spans="1:9" ht="58" customHeight="1" x14ac:dyDescent="0.3">
      <c r="A26" s="304" t="str">
        <f ca="1">Translations!G17</f>
        <v>Comments/Assumptions:
1) Specify the estimated proportion of cases that are diagnosed at public sector facilities among the total suspected malaria cases.
2) Specify proportion of the cases expected to be diagnosed using microscopy and those that are expected to be diagnosed using RDT.
3) Specify who are the other sources of funding.</v>
      </c>
      <c r="B26" s="304"/>
      <c r="C26" s="304"/>
      <c r="D26" s="304"/>
      <c r="E26" s="304"/>
      <c r="F26" s="304"/>
      <c r="G26" s="304"/>
    </row>
    <row r="27" spans="1:9" ht="17.5" customHeight="1" x14ac:dyDescent="0.3">
      <c r="A27" s="307" t="str">
        <f ca="1">Translations!G18</f>
        <v>Case Management- Diagnosis (community)</v>
      </c>
      <c r="B27" s="307"/>
      <c r="C27" s="307"/>
      <c r="D27" s="307"/>
      <c r="E27" s="307"/>
      <c r="F27" s="307"/>
      <c r="G27" s="307"/>
    </row>
    <row r="28" spans="1:9" ht="28" customHeight="1" x14ac:dyDescent="0.3">
      <c r="A28" s="304" t="str">
        <f ca="1">Translations!G19</f>
        <v>Coverage indicator: 
Proportion of suspected malaria cases that receive a parasitological test in the community (RDTs).</v>
      </c>
      <c r="B28" s="304"/>
      <c r="C28" s="304"/>
      <c r="D28" s="304"/>
      <c r="E28" s="304"/>
      <c r="F28" s="304"/>
      <c r="G28" s="304"/>
    </row>
    <row r="29" spans="1:9" ht="42" customHeight="1" x14ac:dyDescent="0.3">
      <c r="A29" s="304" t="str">
        <f ca="1">Translations!G21</f>
        <v>Total estimated suspected malaria cases (community):
Refers to estimated number of suspected malaria cases in the community.
Specify the data source/reference in the comments box. Also include here what percentage of the estimated suspected cases in the country is likely to seek care in the community.</v>
      </c>
      <c r="B29" s="304"/>
      <c r="C29" s="304"/>
      <c r="D29" s="304"/>
      <c r="E29" s="304"/>
      <c r="F29" s="304"/>
      <c r="G29" s="304"/>
    </row>
    <row r="30" spans="1:9" ht="74.5" customHeight="1" x14ac:dyDescent="0.3">
      <c r="A30" s="304" t="str">
        <f ca="1">Translations!G22</f>
        <v>Country target:
Refers to NSP or any other latest agreed country target.
1) Include cases to be diagnosed in the community.
2) "#" refers to the total number of suspected malaria cases to be tested using RDTs in the community.
3) "%" refers to the suspected malaria cases that receive a parasitological test in the community using  RDTs among the total suspected malaria cases in the community.</v>
      </c>
      <c r="B30" s="308"/>
      <c r="C30" s="308"/>
      <c r="D30" s="308"/>
      <c r="E30" s="308"/>
      <c r="F30" s="308"/>
      <c r="G30" s="308"/>
    </row>
    <row r="31" spans="1:9" s="18" customFormat="1" ht="57.65" customHeight="1" x14ac:dyDescent="0.35">
      <c r="A31" s="319" t="str">
        <f ca="1">Translations!G23</f>
        <v xml:space="preserve">Country need already covered:
Resource type: Country need already covered is broken down into need planned to be covered by domestic resources (line C1), and external resources (C2). National private sector investments are to be included under domestic sources. In cases where part of the need during the year is covered by a current Global Fund grant (that ends prior to the start of the new implementation period), it can be included in the external resources category. The total of these two is automatically generated in line C3. </v>
      </c>
      <c r="B31" s="319"/>
      <c r="C31" s="319"/>
      <c r="D31" s="319"/>
      <c r="E31" s="319"/>
      <c r="F31" s="319"/>
      <c r="G31" s="319"/>
    </row>
    <row r="32" spans="1:9" ht="28" customHeight="1" x14ac:dyDescent="0.3">
      <c r="A32" s="304" t="str">
        <f ca="1">Translations!G24</f>
        <v>Programmatic gap:
The programmatic gap is calculated based on the total estimated number of suspected malaria cases at community level (row A).</v>
      </c>
      <c r="B32" s="304"/>
      <c r="C32" s="304"/>
      <c r="D32" s="304"/>
      <c r="E32" s="304"/>
      <c r="F32" s="304"/>
      <c r="G32" s="304"/>
    </row>
    <row r="33" spans="1:8" ht="47.15" customHeight="1" x14ac:dyDescent="0.3">
      <c r="A33" s="304" t="str">
        <f ca="1">Translations!G25</f>
        <v>Comments/Assumptions:
1) Specify the estimated proportion of cases that are diagnosed in the community among the total suspected malaria cases.
2) Specify who are the other sources of funding.</v>
      </c>
      <c r="B33" s="304"/>
      <c r="C33" s="304"/>
      <c r="D33" s="304"/>
      <c r="E33" s="304"/>
      <c r="F33" s="304"/>
      <c r="G33" s="304"/>
    </row>
    <row r="34" spans="1:8" ht="17.5" customHeight="1" x14ac:dyDescent="0.3">
      <c r="A34" s="307" t="str">
        <f ca="1">Translations!G26</f>
        <v>Case Management- Diagnosis (private sector)</v>
      </c>
      <c r="B34" s="307"/>
      <c r="C34" s="307"/>
      <c r="D34" s="307"/>
      <c r="E34" s="307"/>
      <c r="F34" s="307"/>
      <c r="G34" s="307"/>
    </row>
    <row r="35" spans="1:8" ht="28" customHeight="1" x14ac:dyDescent="0.3">
      <c r="A35" s="304" t="str">
        <f ca="1">Translations!G27</f>
        <v>Coverage indicator: 
Proportion of suspected malaria cases that receive a parasitological test at private sector sites (microscopy and/or RDTs).</v>
      </c>
      <c r="B35" s="304"/>
      <c r="C35" s="304"/>
      <c r="D35" s="304"/>
      <c r="E35" s="304"/>
      <c r="F35" s="304"/>
      <c r="G35" s="304"/>
    </row>
    <row r="36" spans="1:8" ht="42" customHeight="1" x14ac:dyDescent="0.3">
      <c r="A36" s="304" t="str">
        <f ca="1">Translations!G28</f>
        <v>Total estimated suspected malaria cases (private sector):
Refers to estimated number of suspected malaria cases at private sector sites.
Specify the data source/reference in the comments box. Also include here what percentage of the estimated suspected cases in the country is likely to seek care in the private sector.</v>
      </c>
      <c r="B36" s="304"/>
      <c r="C36" s="304"/>
      <c r="D36" s="304"/>
      <c r="E36" s="304"/>
      <c r="F36" s="304"/>
      <c r="G36" s="304"/>
    </row>
    <row r="37" spans="1:8" ht="86.5" customHeight="1" x14ac:dyDescent="0.3">
      <c r="A37" s="304" t="str">
        <f ca="1">Translations!G29</f>
        <v>Country target:
Refers to NSP or any other latest agreed country target.
1) Include cases to be diagnosed at private sector sites. 
2) "#" refers to the total number of suspected malaria cases to be tested using either microscopy and/or RDTs at private sector sites. Though a breakdown by microscopy and RDT is requested, if unable to disaggregate provide an aggregate number only
3) "%" refers to the suspected malaria cases that receive a parasitological test using microscopy and/or RDTs at private sector sites among the total suspected malaria cases at private sector sites</v>
      </c>
      <c r="B37" s="308"/>
      <c r="C37" s="308"/>
      <c r="D37" s="308"/>
      <c r="E37" s="308"/>
      <c r="F37" s="308"/>
      <c r="G37" s="308"/>
    </row>
    <row r="38" spans="1:8" s="18" customFormat="1" ht="140.15" customHeight="1" x14ac:dyDescent="0.35">
      <c r="A38" s="319" t="str">
        <f ca="1">Translations!G30</f>
        <v>Country need already covered:
Country need already covered is broken down first by funding resource type, followed by diagnosis method.
1) Resource type: Country need already covered is broken down into need planned to be covered by domestic resources (line C1), and external resources (C2). National private sector investments are to be included under domestic sources. In cases where part of the need during the year is covered by a current Global Fund grant (that ends prior to the start of the new implementation period), it can be included in the external resources category. The total of these two is automatically generated in line C3. 
2) Diagnosis method: Country need already covered is broken down by microscopy (C4), and RDT (C5). The total of these two is automatically generated in line C6. 
If information for lines C1 and C2 are not available, fill only lines C4 and C5.</v>
      </c>
      <c r="B38" s="319"/>
      <c r="C38" s="319"/>
      <c r="D38" s="319"/>
      <c r="E38" s="319"/>
      <c r="F38" s="319"/>
      <c r="G38" s="319"/>
    </row>
    <row r="39" spans="1:8" ht="30" customHeight="1" x14ac:dyDescent="0.3">
      <c r="A39" s="304" t="str">
        <f ca="1">Translations!G31</f>
        <v>Programmatic gap:
The programmatic gap is calculated based on the total estimated number of suspected malaria cases at private sector health facilities (row A).</v>
      </c>
      <c r="B39" s="304"/>
      <c r="C39" s="304"/>
      <c r="D39" s="304"/>
      <c r="E39" s="304"/>
      <c r="F39" s="304"/>
      <c r="G39" s="304"/>
    </row>
    <row r="40" spans="1:8" ht="58" customHeight="1" x14ac:dyDescent="0.3">
      <c r="A40" s="304" t="str">
        <f ca="1">Translations!G32</f>
        <v>Comments/Assumptions:
1) Specify the estimated proportion of cases that are diagnosed in the private sector among the total suspected malaria cases.
2) Specify proportion of the cases expected to be diagnosed using microscopy and those that are expected to be diagnosed using RDT.
3) Specify who are the other sources of funding.</v>
      </c>
      <c r="B40" s="304"/>
      <c r="C40" s="304"/>
      <c r="D40" s="304"/>
      <c r="E40" s="304"/>
      <c r="F40" s="304"/>
      <c r="G40" s="304"/>
    </row>
    <row r="41" spans="1:8" s="8" customFormat="1" ht="17.5" customHeight="1" x14ac:dyDescent="0.3">
      <c r="A41" s="309" t="str">
        <f ca="1">Translations!G33</f>
        <v>"CM-treatment gap tables" tab</v>
      </c>
      <c r="B41" s="309"/>
      <c r="C41" s="309"/>
      <c r="D41" s="309"/>
      <c r="E41" s="309"/>
      <c r="F41" s="309"/>
      <c r="G41" s="309"/>
      <c r="H41" s="7"/>
    </row>
    <row r="42" spans="1:8" s="8" customFormat="1" ht="17.5" customHeight="1" x14ac:dyDescent="0.3">
      <c r="A42" s="307" t="str">
        <f ca="1">Translations!G34</f>
        <v>Malaria Treatment Programmatic Gap Table</v>
      </c>
      <c r="B42" s="307"/>
      <c r="C42" s="307"/>
      <c r="D42" s="307"/>
      <c r="E42" s="307"/>
      <c r="F42" s="307"/>
      <c r="G42" s="307"/>
      <c r="H42" s="7"/>
    </row>
    <row r="43" spans="1:8" s="8" customFormat="1" ht="23.5" customHeight="1" x14ac:dyDescent="0.3">
      <c r="A43" s="326" t="str">
        <f ca="1">Translations!G35</f>
        <v xml:space="preserve">This table has been added for NFM4, in order to allow programs to portray their needs in detail for the different ACTs, whether they be use for first and second lines or for alternative first lines.  </v>
      </c>
      <c r="B43" s="326"/>
      <c r="C43" s="326"/>
      <c r="D43" s="326"/>
      <c r="E43" s="326"/>
      <c r="F43" s="326"/>
      <c r="G43" s="326"/>
      <c r="H43" s="7"/>
    </row>
    <row r="44" spans="1:8" s="8" customFormat="1" ht="31.5" customHeight="1" x14ac:dyDescent="0.3">
      <c r="A44" s="304" t="str">
        <f ca="1">Translations!G36</f>
        <v>Coverage Indicator:
Proportion of confirmed malaria cases that received first-line antimalarial treatment.</v>
      </c>
      <c r="B44" s="304"/>
      <c r="C44" s="304"/>
      <c r="D44" s="304"/>
      <c r="E44" s="304"/>
      <c r="F44" s="304"/>
      <c r="G44" s="304"/>
      <c r="H44" s="7"/>
    </row>
    <row r="45" spans="1:8" s="8" customFormat="1" ht="51.65" customHeight="1" x14ac:dyDescent="0.3">
      <c r="A45" s="304" t="str">
        <f ca="1">Translations!G37</f>
        <v xml:space="preserve">Total estimated malaria cases:
Refers to the NSP and reflect cases attending all sectors (the sum of public health facilities, community and private sector).  Any disparities between this number and the sum of the total estimated cases per sector should be explained in the comments section. </v>
      </c>
      <c r="B45" s="304"/>
      <c r="C45" s="304"/>
      <c r="D45" s="304"/>
      <c r="E45" s="304"/>
      <c r="F45" s="304"/>
      <c r="G45" s="304"/>
      <c r="H45" s="7"/>
    </row>
    <row r="46" spans="1:8" s="8" customFormat="1" ht="72.650000000000006" customHeight="1" x14ac:dyDescent="0.3">
      <c r="A46" s="304" t="str">
        <f ca="1">Translations!G38</f>
        <v xml:space="preserve">Country targets:
1) “#” refers to the total number of cases to be treated that the country has as a target.
2) “%” refers to this number over the total number of cases expected.  
3) In B1, B2 and B3, # refers to the total number of cases expected to be treated with each of the ACTs.  These numbers may be derived from those used for the ACT quantification.  
4) If the country plans to use only 2 ACTs, B1 and B2 should be filled, and B3 should be left empty.  </v>
      </c>
      <c r="B46" s="304"/>
      <c r="C46" s="304"/>
      <c r="D46" s="304"/>
      <c r="E46" s="304"/>
      <c r="F46" s="304"/>
      <c r="G46" s="304"/>
      <c r="H46" s="7"/>
    </row>
    <row r="47" spans="1:8" ht="17.5" customHeight="1" x14ac:dyDescent="0.3">
      <c r="A47" s="307" t="str">
        <f ca="1">Translations!G39</f>
        <v>Case Management - Treatment (public sector)</v>
      </c>
      <c r="B47" s="307"/>
      <c r="C47" s="307"/>
      <c r="D47" s="307"/>
      <c r="E47" s="307"/>
      <c r="F47" s="307"/>
      <c r="G47" s="307"/>
    </row>
    <row r="48" spans="1:8" ht="30" customHeight="1" x14ac:dyDescent="0.3">
      <c r="A48" s="304" t="str">
        <f ca="1">Translations!G40</f>
        <v>Coverage indicator:
Proportion of confirmed malaria cases that received first line anti-malarial treatment at public sector health facilities (CM-2a).</v>
      </c>
      <c r="B48" s="304"/>
      <c r="C48" s="304"/>
      <c r="D48" s="304"/>
      <c r="E48" s="304"/>
      <c r="F48" s="304"/>
      <c r="G48" s="304"/>
    </row>
    <row r="49" spans="1:7" ht="47.15" customHeight="1" x14ac:dyDescent="0.3">
      <c r="A49" s="304" t="str">
        <f ca="1">Translations!G41</f>
        <v>Total estimated malaria cases (public sector):
Refers to estimated number of malaria cases (presumed and confirmed) to be treated at public sector facilities.
Specify the data source/reference in the comments box. Also include here what percentage of the estimated cases in the country is likely to seek care in the public sector.</v>
      </c>
      <c r="B49" s="304"/>
      <c r="C49" s="304"/>
      <c r="D49" s="304"/>
      <c r="E49" s="304"/>
      <c r="F49" s="304"/>
      <c r="G49" s="304"/>
    </row>
    <row r="50" spans="1:7" ht="73" customHeight="1" x14ac:dyDescent="0.3">
      <c r="A50" s="304" t="str">
        <f ca="1">Translations!G42</f>
        <v>Country target:
Refers to NSP or any other latest agreed country target.
1) Include cases to be treated at public sector health facilities.
2) "#" refers to the total number of cases to be treated at public sector health facilities. 
3) "%" refers to the malaria cases that are treated at public sector health facilities among the estimated malaria cases at public sector health facilities.</v>
      </c>
      <c r="B50" s="304"/>
      <c r="C50" s="304"/>
      <c r="D50" s="304"/>
      <c r="E50" s="304"/>
      <c r="F50" s="304"/>
      <c r="G50" s="304"/>
    </row>
    <row r="51" spans="1:7" s="18" customFormat="1" ht="115.5" customHeight="1" x14ac:dyDescent="0.35">
      <c r="A51" s="319" t="str">
        <f ca="1">Translations!$G$43</f>
        <v>Country need already covered:
1) Country need already covered is broken down into need planned to be covered by domestic resources (line C1), and external resources (line C2). 
2) National private sector investments are to be included under domestic sources. 
3) In cases where part of the needs in a given year are covered   by a current Global Fund grant (that ends prior to the start of the new implementation period), it can be included in the external resources category. 
4) Once C1 and C2 are filled in, the total of country needs already covered is automatically calculated in line C3. Note that line C3 is locked and cannot be overridden. Therefore, please use line C1 to provide a total if the domestic and external breakdown of resources is not available. 
5) If this is the case, specify in the comments box that line C1 refers to the total of both domestic and external resources.</v>
      </c>
      <c r="B51" s="319"/>
      <c r="C51" s="319"/>
      <c r="D51" s="319"/>
      <c r="E51" s="319"/>
      <c r="F51" s="319"/>
      <c r="G51" s="319"/>
    </row>
    <row r="52" spans="1:7" ht="30" customHeight="1" x14ac:dyDescent="0.3">
      <c r="A52" s="304" t="str">
        <f ca="1">Translations!G44</f>
        <v>Programmatic gap:
The programmatic gap is calculated based on the total estimated malaria cases (presumed and confirmed) to be treated in public sector facilities (row A).</v>
      </c>
      <c r="B52" s="304"/>
      <c r="C52" s="304"/>
      <c r="D52" s="304"/>
      <c r="E52" s="304"/>
      <c r="F52" s="304"/>
      <c r="G52" s="304"/>
    </row>
    <row r="53" spans="1:7" ht="45" customHeight="1" x14ac:dyDescent="0.3">
      <c r="A53" s="304" t="str">
        <f ca="1">Translations!G45</f>
        <v>Comments/Assumptions:
1) Specify the estimated proportion of cases that are treated at public sector facilities among the total malaria cases treated.
2) Specify who are the other sources of funding.</v>
      </c>
      <c r="B53" s="304"/>
      <c r="C53" s="304"/>
      <c r="D53" s="304"/>
      <c r="E53" s="304"/>
      <c r="F53" s="304"/>
      <c r="G53" s="304"/>
    </row>
    <row r="54" spans="1:7" ht="17.5" customHeight="1" x14ac:dyDescent="0.3">
      <c r="A54" s="307" t="str">
        <f ca="1">Translations!G46</f>
        <v>Case Management- Treatment (community)</v>
      </c>
      <c r="B54" s="307"/>
      <c r="C54" s="307"/>
      <c r="D54" s="307"/>
      <c r="E54" s="307"/>
      <c r="F54" s="307"/>
      <c r="G54" s="307"/>
    </row>
    <row r="55" spans="1:7" ht="33.65" customHeight="1" x14ac:dyDescent="0.3">
      <c r="A55" s="304" t="str">
        <f ca="1">Translations!G47</f>
        <v>Coverage indicator: 
Proportion of confirmed malaria cases that received first-line antimalarial treatment in the community (CM-2b).</v>
      </c>
      <c r="B55" s="304"/>
      <c r="C55" s="304"/>
      <c r="D55" s="304"/>
      <c r="E55" s="304"/>
      <c r="F55" s="304"/>
      <c r="G55" s="304"/>
    </row>
    <row r="56" spans="1:7" ht="49.5" customHeight="1" x14ac:dyDescent="0.3">
      <c r="A56" s="304" t="str">
        <f ca="1">Translations!G48</f>
        <v>Total estimated malaria cases (community):
Refers to estimated number of malaria cases (presumed and confirmed) to be treated in the community.
Specify the data source/reference in the comments box. Also include here what percentage of the estimated cases in the country is likely to seek care in the community.</v>
      </c>
      <c r="B56" s="304"/>
      <c r="C56" s="304"/>
      <c r="D56" s="304"/>
      <c r="E56" s="304"/>
      <c r="F56" s="304"/>
      <c r="G56" s="304"/>
    </row>
    <row r="57" spans="1:7" ht="54" customHeight="1" x14ac:dyDescent="0.3">
      <c r="A57" s="304" t="str">
        <f ca="1">Translations!G49</f>
        <v>Country target:
Refers to NSP or any other latest agreed country target.
1) Include cases to be treated in the community.
2) "#" refer to the total number of cases to be treated in the community and "%" refers to the malaria cases that are treated in the community among the estimated malaria cases in the community.</v>
      </c>
      <c r="B57" s="304"/>
      <c r="C57" s="304"/>
      <c r="D57" s="304"/>
      <c r="E57" s="304"/>
      <c r="F57" s="304"/>
      <c r="G57" s="304"/>
    </row>
    <row r="58" spans="1:7" s="18" customFormat="1" ht="102" customHeight="1" x14ac:dyDescent="0.35">
      <c r="A58" s="319" t="str">
        <f ca="1">Translations!G50</f>
        <v>Country need already covered:
1) Country need already covered is broken down into need planned to be covered by domestic resources (line C1), and external resources (line C2). 
2) National private sector investments are to be included under domestic sources. In cases where part of the need during the year is covered by a current Global Fund grant (that ends prior to the start of the new implementation period), it can be included in the external resources category. 
3)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4) If this is the case, specify in the comments box that line C1 refers to the total of both domestic and external resources.</v>
      </c>
      <c r="B58" s="319"/>
      <c r="C58" s="319"/>
      <c r="D58" s="319"/>
      <c r="E58" s="319"/>
      <c r="F58" s="319"/>
      <c r="G58" s="319"/>
    </row>
    <row r="59" spans="1:7" ht="33" customHeight="1" x14ac:dyDescent="0.3">
      <c r="A59" s="304" t="str">
        <f ca="1">Translations!G51</f>
        <v>Programmatic gap:
The programmatic gap is calculated based on the total estimated malaria cases (presumed and confirmed) to be treated at community level (row A).</v>
      </c>
      <c r="B59" s="304"/>
      <c r="C59" s="304"/>
      <c r="D59" s="304"/>
      <c r="E59" s="304"/>
      <c r="F59" s="304"/>
      <c r="G59" s="304"/>
    </row>
    <row r="60" spans="1:7" ht="47.15" customHeight="1" x14ac:dyDescent="0.3">
      <c r="A60" s="304" t="str">
        <f ca="1">Translations!G52</f>
        <v>Comments/Assumptions:
1) Specify the estimated proportion of cases that are treated in the community among the total estimated malaria cases treated.
2) Specify who are the other sources of funding.</v>
      </c>
      <c r="B60" s="304"/>
      <c r="C60" s="304"/>
      <c r="D60" s="304"/>
      <c r="E60" s="304"/>
      <c r="F60" s="304"/>
      <c r="G60" s="304"/>
    </row>
    <row r="61" spans="1:7" ht="17.5" customHeight="1" x14ac:dyDescent="0.3">
      <c r="A61" s="307" t="str">
        <f ca="1">Translations!G53</f>
        <v>Case Management - Treatment (private sector)</v>
      </c>
      <c r="B61" s="307"/>
      <c r="C61" s="307"/>
      <c r="D61" s="307"/>
      <c r="E61" s="307"/>
      <c r="F61" s="307"/>
      <c r="G61" s="307"/>
    </row>
    <row r="62" spans="1:7" ht="32.5" customHeight="1" x14ac:dyDescent="0.3">
      <c r="A62" s="304" t="str">
        <f ca="1">Translations!G54</f>
        <v>Coverage indicator:
Proportion of confirmed malaria cases that received first-line antimalarial treatment at private sector sites (CM-2c).</v>
      </c>
      <c r="B62" s="304"/>
      <c r="C62" s="304"/>
      <c r="D62" s="304"/>
      <c r="E62" s="304"/>
      <c r="F62" s="304"/>
      <c r="G62" s="304"/>
    </row>
    <row r="63" spans="1:7" ht="48" customHeight="1" x14ac:dyDescent="0.3">
      <c r="A63" s="304" t="str">
        <f ca="1">Translations!G55</f>
        <v>Total estimated malaria cases (private sector):
Refers to estimated number of malaria cases (presumed and confirmed) to be treated at private sector sites.
Specify the data source/reference in the comments box. Also include here what percentage of the estimated cases in the country is likely to seek care in the private sector.</v>
      </c>
      <c r="B63" s="304"/>
      <c r="C63" s="304"/>
      <c r="D63" s="304"/>
      <c r="E63" s="304"/>
      <c r="F63" s="304"/>
      <c r="G63" s="304"/>
    </row>
    <row r="64" spans="1:7" ht="72.650000000000006" customHeight="1" x14ac:dyDescent="0.3">
      <c r="A64" s="304" t="str">
        <f ca="1">Translations!G56</f>
        <v>Country target:
Refers to NSP or any other latest agreed country target.
1) Include cases to be treated at private sector sites.
2) "#" refers to the total number of cases to be treated at private sector sites.
3) "%" refers to the malaria cases that are treated at private sector sites among the estimated malaria cases at private sector sites.</v>
      </c>
      <c r="B64" s="308"/>
      <c r="C64" s="308"/>
      <c r="D64" s="308"/>
      <c r="E64" s="308"/>
      <c r="F64" s="308"/>
      <c r="G64" s="308"/>
    </row>
    <row r="65" spans="1:8" s="18" customFormat="1" ht="103" customHeight="1" x14ac:dyDescent="0.35">
      <c r="A65" s="319" t="str">
        <f ca="1">Translations!G57</f>
        <v>Country need already covered:
1) Country need already covered is broken down into need planned to be covered by domestic resources (line C1), and external resources (line C2). 
2) National private sector investments are to be included under domestic sources. In cases where part of the need during the year is covered by a current Global Fund grant (that ends prior to the start of the new implementation period), it can be included in the external resources category. 
3)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4) If this is the case, specify in the comments box that line C1 refers to the total of both domestic and external resources.</v>
      </c>
      <c r="B65" s="319"/>
      <c r="C65" s="319"/>
      <c r="D65" s="319"/>
      <c r="E65" s="319"/>
      <c r="F65" s="319"/>
      <c r="G65" s="319"/>
    </row>
    <row r="66" spans="1:8" ht="30" customHeight="1" x14ac:dyDescent="0.3">
      <c r="A66" s="304" t="str">
        <f ca="1">Translations!G58</f>
        <v>Programmatic gap:
The programmatic gap is calculated based on the total estimated malaria cases (presumed and confirmed) to be treated in private sector facilities (row A).</v>
      </c>
      <c r="B66" s="304"/>
      <c r="C66" s="304"/>
      <c r="D66" s="304"/>
      <c r="E66" s="304"/>
      <c r="F66" s="304"/>
      <c r="G66" s="304"/>
    </row>
    <row r="67" spans="1:8" ht="48" customHeight="1" x14ac:dyDescent="0.3">
      <c r="A67" s="304" t="str">
        <f ca="1">Translations!G59</f>
        <v>Comments/Assumptions:
1) Specify the estimated proportion of cases that are treated in the private sector among the total estimated malaria cases treated.
2) Specify who are the other sources of funding.</v>
      </c>
      <c r="B67" s="304"/>
      <c r="C67" s="304"/>
      <c r="D67" s="304"/>
      <c r="E67" s="304"/>
      <c r="F67" s="304"/>
      <c r="G67" s="304"/>
    </row>
    <row r="68" spans="1:8" ht="17.5" customHeight="1" x14ac:dyDescent="0.3">
      <c r="A68" s="307" t="str">
        <f ca="1">Translations!$G93</f>
        <v>Severe Malaria Treatment table</v>
      </c>
      <c r="B68" s="307"/>
      <c r="C68" s="307"/>
      <c r="D68" s="307"/>
      <c r="E68" s="307"/>
      <c r="F68" s="307"/>
      <c r="G68" s="307"/>
    </row>
    <row r="69" spans="1:8" ht="42.65" customHeight="1" x14ac:dyDescent="0.3">
      <c r="A69" s="306" t="str">
        <f ca="1">Translations!$G94</f>
        <v xml:space="preserve">This table addresses the specific needs for Severe Malaria.  Note that the ACT needs for uncomplicated and severe malaria will be captured in sections A, B, C and D to avoid duplication.  
Admitted refers to all cases of malaria admitted to a health facility (primary or secondary healthcare) to receive treatment for severe malaria with injectable antimalarials. </v>
      </c>
      <c r="B69" s="306"/>
      <c r="C69" s="306"/>
      <c r="D69" s="306"/>
      <c r="E69" s="306"/>
      <c r="F69" s="306"/>
      <c r="G69" s="306"/>
    </row>
    <row r="70" spans="1:8" ht="29.5" customHeight="1" x14ac:dyDescent="0.3">
      <c r="A70" s="305" t="str">
        <f ca="1">Translations!$G95</f>
        <v>Coverage indicator:
Proportion of severe malaria cases that receive nationally recommended anti-malarial treatment (all sectors).</v>
      </c>
      <c r="B70" s="305"/>
      <c r="C70" s="305"/>
      <c r="D70" s="305"/>
      <c r="E70" s="305"/>
      <c r="F70" s="305"/>
      <c r="G70" s="305"/>
    </row>
    <row r="71" spans="1:8" ht="44.5" customHeight="1" x14ac:dyDescent="0.3">
      <c r="A71" s="304" t="str">
        <f ca="1">Translations!$G96</f>
        <v xml:space="preserve">Current estimated country need:
This section includes the total estimated malaria cases (all sites) as well as the estimated severe malaria cases (from NSP).  Row B1 is the number of cases estimated to be treated with Rectal Artesunate. Row B2 is the number of cases estimated to be treated with Injectable antimalarials (Injectable Artesunate, Artemether and Quinine). B1 and B2 should come from country quantifications.   </v>
      </c>
      <c r="B71" s="304"/>
      <c r="C71" s="304"/>
      <c r="D71" s="304"/>
      <c r="E71" s="304"/>
      <c r="F71" s="304"/>
      <c r="G71" s="304"/>
    </row>
    <row r="72" spans="1:8" ht="17.5" customHeight="1" x14ac:dyDescent="0.3">
      <c r="A72" s="306" t="str">
        <f ca="1">Translations!$G97</f>
        <v>The following sections are repeated for Pre-referral and Admitted patients:</v>
      </c>
      <c r="B72" s="306"/>
      <c r="C72" s="306"/>
      <c r="D72" s="306"/>
      <c r="E72" s="306"/>
      <c r="F72" s="306"/>
      <c r="G72" s="306"/>
    </row>
    <row r="73" spans="1:8" ht="269.14999999999998" customHeight="1" x14ac:dyDescent="0.3">
      <c r="A73" s="305" t="str">
        <f ca="1">Translations!$G98</f>
        <v>Country need already covered:
Admitted: 
1) Country need already covered is broken down into need planned to be covered by domestic resources (line C1), and external resources (line C2). 
2) National private sector investments are to be included under domestic sources. 
3) In cases where part of the need during the year is covered by a current Global Fund grant (that ends prior to the start of the new implementation period), it can be included in the external resources category. 
4)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5) If this is the case, specify in the comments box that line C1 refers to the total of both domestic and external resources.
Pre-referral: 
1) Country need already covered is broken down into need planned to be covered by domestic resources (line H1), and external resources (line H2). 
2) National private sector investments are to be included under domestic sources. 
3) In cases where part of the need during the year is covered by a current Global Fund grant (that ends prior to the start of the new implementation period), it can be included in the external resources category. 
4) Once H1 and H2 are filled in, the total of country need already covered is automatically calculated in line H3. Note that line H3 is locked and cannot be overridden. Therefore, please use line H1 to provide a total if the domestic and external breakdown of resources is not available. 
5) If this is the case, specify in the comments box that line H1 refers to the total of both domestic and external resources.</v>
      </c>
      <c r="B73" s="305"/>
      <c r="C73" s="305"/>
      <c r="D73" s="305"/>
      <c r="E73" s="305"/>
      <c r="F73" s="305"/>
      <c r="G73" s="305"/>
    </row>
    <row r="74" spans="1:8" ht="30" customHeight="1" x14ac:dyDescent="0.3">
      <c r="A74" s="305" t="str">
        <f ca="1">Translations!$G99</f>
        <v>Programmatic gap: 
The programmatic gap is calculated based on the total estimated severe malaria cases (not covered with domestic and external resources, including Global Fund funding).</v>
      </c>
      <c r="B74" s="305"/>
      <c r="C74" s="305"/>
      <c r="D74" s="305"/>
      <c r="E74" s="305"/>
      <c r="F74" s="305"/>
      <c r="G74" s="305"/>
    </row>
    <row r="75" spans="1:8" ht="47.15" customHeight="1" x14ac:dyDescent="0.3">
      <c r="A75" s="305" t="str">
        <f ca="1">Translations!$G100</f>
        <v>Comments/Assumptions:
1) Specify the estimated proportion of severe malaria cases among the total estimated malaria cases treated.
2) Specify who are the other sources of funding.</v>
      </c>
      <c r="B75" s="305"/>
      <c r="C75" s="305"/>
      <c r="D75" s="305"/>
      <c r="E75" s="305"/>
      <c r="F75" s="305"/>
      <c r="G75" s="305"/>
    </row>
    <row r="76" spans="1:8" s="8" customFormat="1" ht="17.5" customHeight="1" x14ac:dyDescent="0.3">
      <c r="A76" s="309" t="str">
        <f ca="1">Translations!G60</f>
        <v>"Net gap table" tab</v>
      </c>
      <c r="B76" s="309"/>
      <c r="C76" s="309"/>
      <c r="D76" s="309"/>
      <c r="E76" s="309"/>
      <c r="F76" s="309"/>
      <c r="G76" s="309"/>
      <c r="H76" s="7"/>
    </row>
    <row r="77" spans="1:8" ht="68.5" customHeight="1" x14ac:dyDescent="0.3">
      <c r="A77" s="304" t="str">
        <f ca="1">Translations!G61</f>
        <v>1) Include the completed RBM Partnership Programmatic Gap Analysis tool or any other quantification tool used by the country as an annex to the concept note submission.
2) As mop up campaigns are generally discouraged, the Global Fund programmatic gap table does not request information on existing nets.
3) The Global Fund supports different type of nets in line with WHO policy; pyrethroid-only nets , pyrethroid-PBO and Dual active ingredient nets (Pending WHO recommendation unavailable at the time of writing of this document), can be considered for funding within the allocation amount. However, the gap in pyrethroid-only nets must be filled first.</v>
      </c>
      <c r="B77" s="304"/>
      <c r="C77" s="304"/>
      <c r="D77" s="304"/>
      <c r="E77" s="304"/>
      <c r="F77" s="304"/>
      <c r="G77" s="304"/>
    </row>
    <row r="78" spans="1:8" ht="17.5" customHeight="1" x14ac:dyDescent="0.3">
      <c r="A78" s="320" t="str">
        <f ca="1">Translations!G62</f>
        <v>Vector control - nets</v>
      </c>
      <c r="B78" s="321"/>
      <c r="C78" s="321"/>
      <c r="D78" s="321"/>
      <c r="E78" s="321"/>
      <c r="F78" s="321"/>
      <c r="G78" s="321"/>
    </row>
    <row r="79" spans="1:8" ht="35.15" customHeight="1" x14ac:dyDescent="0.3">
      <c r="A79" s="304" t="str">
        <f ca="1">Translations!G63</f>
        <v>Coverage indicator: 
Number of insecticide-treated nets distributed to at-risk populations (mass campaign and continuous distribution).</v>
      </c>
      <c r="B79" s="304"/>
      <c r="C79" s="304"/>
      <c r="D79" s="304"/>
      <c r="E79" s="304"/>
      <c r="F79" s="304"/>
      <c r="G79" s="304"/>
    </row>
    <row r="80" spans="1:8" ht="59.5" customHeight="1" x14ac:dyDescent="0.3">
      <c r="A80" s="304" t="str">
        <f ca="1">Translations!$G64</f>
        <v>Total population in the country:
If using census data - include in the comments box when the last census was, and the estimated population growth applied. If using adjusted population figures (ex. from a previous household registration exercise) specify the data source/reference in the comments box and include other assumptions made, as relevant. If covering particular populations, such as refugees or migrants, please also include the relevant information in the comments box.</v>
      </c>
      <c r="B80" s="304"/>
      <c r="C80" s="304"/>
      <c r="D80" s="304"/>
      <c r="E80" s="304"/>
      <c r="F80" s="304"/>
      <c r="G80" s="304"/>
    </row>
    <row r="81" spans="1:8" ht="59.15" customHeight="1" x14ac:dyDescent="0.3">
      <c r="A81" s="304" t="str">
        <f ca="1">Translations!$G65</f>
        <v>Current estimated country need (B - G):
Specify campaign methodology (rolling vs. cyclic) and the years when the mass distribution campaigns will take place and the target area covered by these campaigns in the comments box. The gap table below (lines B-G) are for all nets. There is a section at the bottom of the table (lines M-N) to indicate the optimal number of PBOs and Dual active ingredient (pending WHO recommendation) a country needs based on entomologic data and or previous type of net used.</v>
      </c>
      <c r="B81" s="304"/>
      <c r="C81" s="304"/>
      <c r="D81" s="304"/>
      <c r="E81" s="304"/>
      <c r="F81" s="304"/>
      <c r="G81" s="304"/>
    </row>
    <row r="82" spans="1:8" s="18" customFormat="1" ht="121.5" customHeight="1" x14ac:dyDescent="0.35">
      <c r="A82" s="319" t="str">
        <f ca="1">Translations!G66</f>
        <v>Country need already covered:
1) Country need already covered is broken down into need planned to be covered by domestic resources (line H1), and external resources (line H2). 
2). National private sector investments are to be included under domestic sources. 
3) In cases where part of the need during the year is covered by a current Global Fund grant (that ends prior to the start of the new implementation period), it can be included in the external resources category. 
4) Once H1 and H2 are filled in, the total of country need already covered is automatically calculated in line H3. Note that line H3 is locked and cannot be overridden. Therefore, please use line H1 to provide a total if the domestic and external breakdown of resources is not available. 
5) If this is the case, specify in the comments box that line H1 refers to the total of both domestic and external resources.</v>
      </c>
      <c r="B82" s="319"/>
      <c r="C82" s="319"/>
      <c r="D82" s="319"/>
      <c r="E82" s="319"/>
      <c r="F82" s="319"/>
      <c r="G82" s="319"/>
    </row>
    <row r="83" spans="1:8" s="18" customFormat="1" ht="145" customHeight="1" x14ac:dyDescent="0.35">
      <c r="A83" s="310" t="str">
        <f ca="1">Translations!$G67</f>
        <v>Need and gaps for non-pyrethroid-only ITNs:
Based on the most recent entomologic data, non-pyrethroid-only nets may be the appropriate choice for all or part of the country. The applicant should indicate the number of PBO and Dual active ingredient (Dual a.i.) nets that would be optimal to achieve effective vector control in their context in line M1 for PBO and N1 for Dual a.i.. If the government or other partners plan to provide PBO and/or Dual a.i. nets (even if there is a gap in coverage of at risk populations), please note the amount in line M2/N2. The gap in PBO and/or Dual a.i. nets will be automatically calculated in line M and N. 
The Global Fund supports different type of nets in line with WHO policy; pyrethroid-only nets, pyrethroid-PBO and Dual active ingredient nets (Pending WHO recommendation unavailable at the time of writing of this document). The amount of PBOs/Dual a.i. requested within the allocation should be included in line M3/N3. The final gap in PBOs/Dual a.i. nets will be automatically calculated in line M/N. Gaps that remain (in pyrethroid-only and/or PBO nets and/or Dual a.i.) should be considered for inclusion in the PAAR. If an area was previously covered by PBO or Dual ai nets (ex. in the last mass campaign) and cannot be covered with the existing resources, please note this in the comment section (and the amount of PBO/Dual a.i. nets that would be needed to maintain coverage in the geographic area previously covered by PBO/Dual a.i. nets) - consider prioritizing this gap in the PAAR request.</v>
      </c>
      <c r="B83" s="310"/>
      <c r="C83" s="310"/>
      <c r="D83" s="310"/>
      <c r="E83" s="310"/>
      <c r="F83" s="310"/>
      <c r="G83" s="310"/>
    </row>
    <row r="84" spans="1:8" ht="60" customHeight="1" x14ac:dyDescent="0.3">
      <c r="A84" s="304" t="str">
        <f ca="1">Translations!G68</f>
        <v>Comments/Assumptions:
1) Specify the years when the mass distribution campaigns will take place and the target area covered by these campaigns.
2) Specify the geographic areas where the net distribution (non-mass campaign) will take place each year.
3) Specify who are the other sources of funding.</v>
      </c>
      <c r="B84" s="304"/>
      <c r="C84" s="304"/>
      <c r="D84" s="304"/>
      <c r="E84" s="304"/>
      <c r="F84" s="304"/>
      <c r="G84" s="304"/>
    </row>
    <row r="85" spans="1:8" s="8" customFormat="1" ht="17.5" customHeight="1" x14ac:dyDescent="0.3">
      <c r="A85" s="309" t="str">
        <f ca="1">Translations!G70</f>
        <v>"IRS gap table" tab</v>
      </c>
      <c r="B85" s="309"/>
      <c r="C85" s="309"/>
      <c r="D85" s="309"/>
      <c r="E85" s="309"/>
      <c r="F85" s="309"/>
      <c r="G85" s="309"/>
      <c r="H85" s="7"/>
    </row>
    <row r="86" spans="1:8" ht="17.5" customHeight="1" x14ac:dyDescent="0.3">
      <c r="A86" s="320" t="str">
        <f ca="1">Translations!G71</f>
        <v>Vector control- IRS</v>
      </c>
      <c r="B86" s="320"/>
      <c r="C86" s="320"/>
      <c r="D86" s="320"/>
      <c r="E86" s="320"/>
      <c r="F86" s="320"/>
      <c r="G86" s="320"/>
    </row>
    <row r="87" spans="1:8" ht="28" customHeight="1" x14ac:dyDescent="0.3">
      <c r="A87" s="304" t="str">
        <f ca="1">Translations!G72</f>
        <v>Coverage indicator: 
Proportion of households in targeted areas that received Indoor Residual Spraying during the reporting period.</v>
      </c>
      <c r="B87" s="304"/>
      <c r="C87" s="304"/>
      <c r="D87" s="304"/>
      <c r="E87" s="304"/>
      <c r="F87" s="304"/>
      <c r="G87" s="304"/>
    </row>
    <row r="88" spans="1:8" ht="28.5" customHeight="1" x14ac:dyDescent="0.3">
      <c r="A88" s="304" t="str">
        <f ca="1">Translations!G73</f>
        <v>Target population:
Refers to estimated number of population living in malaria endemic areas that are targeted for spraying as per national IRS plan.</v>
      </c>
      <c r="B88" s="304"/>
      <c r="C88" s="304"/>
      <c r="D88" s="304"/>
      <c r="E88" s="304"/>
      <c r="F88" s="304"/>
      <c r="G88" s="304"/>
    </row>
    <row r="89" spans="1:8" ht="89.15" customHeight="1" x14ac:dyDescent="0.3">
      <c r="A89" s="304" t="str">
        <f ca="1">Translations!G74</f>
        <v>Country target:
Refers to NSP or any other latest agreed country target.
1) "#" refers to the number of spraying events i.e. number of households to be sprayed in the area targeted for IRS multiplied by the frequency of spraying cycle. 
2) "%" refers to the percentage of households to be sprayed among the total number of households in the areas targeted for IRS.
3) Include the number of households in the targeted area in the comments box. It can be derived from household census. Explain in comments box if any other method/assumptions were used.
4) Specify the frequency of spraying in the comments box.</v>
      </c>
      <c r="B89" s="304"/>
      <c r="C89" s="304"/>
      <c r="D89" s="304"/>
      <c r="E89" s="304"/>
      <c r="F89" s="304"/>
      <c r="G89" s="304"/>
    </row>
    <row r="90" spans="1:8" s="18" customFormat="1" ht="103" customHeight="1" x14ac:dyDescent="0.35">
      <c r="A90" s="319" t="str">
        <f ca="1">Translations!G75</f>
        <v>Country need already covered:
1) Country need already covered is broken down into need planned to be covered by domestic resources (line C1), and external resources (line C2).
2) National private sector investments are to be included under domestic sources. In cases where part of the need during the year is covered by a current Global Fund grant (that ends prior to the start of the new implementation period), it can be included in the external resources category. 
3)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4) If this is the case, specify in the comments box that line C1 refers to the total of both domestic and external resources.</v>
      </c>
      <c r="B90" s="319"/>
      <c r="C90" s="319"/>
      <c r="D90" s="319"/>
      <c r="E90" s="319"/>
      <c r="F90" s="319"/>
      <c r="G90" s="319"/>
    </row>
    <row r="91" spans="1:8" ht="28.5" customHeight="1" x14ac:dyDescent="0.3">
      <c r="A91" s="304" t="str">
        <f ca="1">Translations!G76</f>
        <v>Programmatic gap:
The programmatic gap is calculated based on the country target (row B i.e. the number of households targeted for IRS).</v>
      </c>
      <c r="B91" s="304"/>
      <c r="C91" s="304"/>
      <c r="D91" s="304"/>
      <c r="E91" s="304"/>
      <c r="F91" s="304"/>
      <c r="G91" s="304"/>
    </row>
    <row r="92" spans="1:8" ht="63.65" customHeight="1" x14ac:dyDescent="0.3">
      <c r="A92" s="304" t="str">
        <f ca="1">Translations!G77</f>
        <v>Comments/Assumptions:
1) Specify the target areas.
2) Specify if IRS is routine or reactive to identified foci of disease. If routine, specify the frequency of spraying.
3) Specify who are the other sources of funding.</v>
      </c>
      <c r="B92" s="304"/>
      <c r="C92" s="304"/>
      <c r="D92" s="304"/>
      <c r="E92" s="304"/>
      <c r="F92" s="304"/>
      <c r="G92" s="304"/>
    </row>
    <row r="93" spans="1:8" s="8" customFormat="1" ht="17.5" customHeight="1" x14ac:dyDescent="0.3">
      <c r="A93" s="309" t="str">
        <f ca="1">Translations!G78</f>
        <v>"Specific prev interventions" tab</v>
      </c>
      <c r="B93" s="309"/>
      <c r="C93" s="309"/>
      <c r="D93" s="309"/>
      <c r="E93" s="309"/>
      <c r="F93" s="309"/>
      <c r="G93" s="309"/>
      <c r="H93" s="7"/>
    </row>
    <row r="94" spans="1:8" ht="17.5" customHeight="1" x14ac:dyDescent="0.3">
      <c r="A94" s="307" t="str">
        <f ca="1">Translations!G79</f>
        <v>Specific prevention interventions - Intermittent preventive treatment in pregnancy (IPTp)</v>
      </c>
      <c r="B94" s="307"/>
      <c r="C94" s="307"/>
      <c r="D94" s="307"/>
      <c r="E94" s="307"/>
      <c r="F94" s="307"/>
      <c r="G94" s="307"/>
    </row>
    <row r="95" spans="1:8" ht="33.65" customHeight="1" x14ac:dyDescent="0.3">
      <c r="A95" s="304" t="str">
        <f ca="1">Translations!G80</f>
        <v>Coverage indicator: 
Proportion of pregnant women attending antenatal clinics who received three or more doses of intermittent preventive treatment for malaria at antenatal clinics and through the community or other delivery methods (SPI-1).</v>
      </c>
      <c r="B95" s="304"/>
      <c r="C95" s="304"/>
      <c r="D95" s="304"/>
      <c r="E95" s="304"/>
      <c r="F95" s="304"/>
      <c r="G95" s="304"/>
    </row>
    <row r="96" spans="1:8" ht="32.15" customHeight="1" x14ac:dyDescent="0.3">
      <c r="A96" s="304" t="str">
        <f ca="1">Translations!G81</f>
        <v>Estimated population in need/at risk:
Refers to estimated number of pregnant women during the year.</v>
      </c>
      <c r="B96" s="304"/>
      <c r="C96" s="304"/>
      <c r="D96" s="304"/>
      <c r="E96" s="304"/>
      <c r="F96" s="304"/>
      <c r="G96" s="304"/>
    </row>
    <row r="97" spans="1:7" ht="70" customHeight="1" x14ac:dyDescent="0.3">
      <c r="A97" s="304" t="str">
        <f ca="1">Translations!G82</f>
        <v>Country target:
Refers to NSP or any other latest agreed country target.
1) "#" refers to the number of pregnant women expected to receive three or more doses of intermittent preventive treatment.
2) "%" refers to the women who received three or more doses of IPTp during their ANC visits or other methods of delivery each year of those expected to attend ANC.
3) The targets should take into account the current and expected increase in ANC coverage.</v>
      </c>
      <c r="B97" s="308"/>
      <c r="C97" s="308"/>
      <c r="D97" s="308"/>
      <c r="E97" s="308"/>
      <c r="F97" s="308"/>
      <c r="G97" s="308"/>
    </row>
    <row r="98" spans="1:7" s="18" customFormat="1" ht="112" customHeight="1" x14ac:dyDescent="0.35">
      <c r="A98" s="319" t="str">
        <f ca="1">Translations!$G$43</f>
        <v>Country need already covered:
1) Country need already covered is broken down into need planned to be covered by domestic resources (line C1), and external resources (line C2). 
2) National private sector investments are to be included under domestic sources. 
3) In cases where part of the needs in a given year are covered   by a current Global Fund grant (that ends prior to the start of the new implementation period), it can be included in the external resources category. 
4) Once C1 and C2 are filled in, the total of country needs already covered is automatically calculated in line C3. Note that line C3 is locked and cannot be overridden. Therefore, please use line C1 to provide a total if the domestic and external breakdown of resources is not available. 
5) If this is the case, specify in the comments box that line C1 refers to the total of both domestic and external resources.</v>
      </c>
      <c r="B98" s="319"/>
      <c r="C98" s="319"/>
      <c r="D98" s="319"/>
      <c r="E98" s="319"/>
      <c r="F98" s="319"/>
      <c r="G98" s="319"/>
    </row>
    <row r="99" spans="1:7" ht="29.15" customHeight="1" x14ac:dyDescent="0.3">
      <c r="A99" s="304" t="str">
        <f ca="1">Translations!G84</f>
        <v>Programmatic gap:
The programmatic gap is calculated based on total need (row A).</v>
      </c>
      <c r="B99" s="304"/>
      <c r="C99" s="304"/>
      <c r="D99" s="304"/>
      <c r="E99" s="304"/>
      <c r="F99" s="304"/>
      <c r="G99" s="304"/>
    </row>
    <row r="100" spans="1:7" ht="44.15" customHeight="1" x14ac:dyDescent="0.3">
      <c r="A100" s="304" t="str">
        <f ca="1">Translations!G85</f>
        <v>Comments/Assumptions:
1) Specify who are the other sources of funding.
2) Specify the proportion of estimated pregnant women who attend antenatal clinics</v>
      </c>
      <c r="B100" s="304"/>
      <c r="C100" s="304"/>
      <c r="D100" s="304"/>
      <c r="E100" s="304"/>
      <c r="F100" s="304"/>
      <c r="G100" s="304"/>
    </row>
    <row r="101" spans="1:7" ht="17.5" customHeight="1" x14ac:dyDescent="0.3">
      <c r="A101" s="307" t="str">
        <f ca="1">Translations!G86</f>
        <v>Specific prevention interventions- Seasonal Malaria Chemoprevention (SMC)</v>
      </c>
      <c r="B101" s="307"/>
      <c r="C101" s="307"/>
      <c r="D101" s="307"/>
      <c r="E101" s="307"/>
      <c r="F101" s="307"/>
      <c r="G101" s="307"/>
    </row>
    <row r="102" spans="1:7" ht="30" customHeight="1" x14ac:dyDescent="0.3">
      <c r="A102" s="304" t="str">
        <f ca="1">Translations!G87</f>
        <v>Coverage indicator: 
Percentage of children who received the full number of courses of seasonal malaria chemoprevention (SMC) per transmission season in the targeted areas (SPI-2.1).</v>
      </c>
      <c r="B102" s="304"/>
      <c r="C102" s="304"/>
      <c r="D102" s="304"/>
      <c r="E102" s="304"/>
      <c r="F102" s="304"/>
      <c r="G102" s="304"/>
    </row>
    <row r="103" spans="1:7" ht="29.5" customHeight="1" x14ac:dyDescent="0.3">
      <c r="A103" s="304" t="str">
        <f ca="1">Translations!G88</f>
        <v>Estimated population in need/at risk:
Refers to estimated number of children in the target age group in the targeted geographic area.</v>
      </c>
      <c r="B103" s="304"/>
      <c r="C103" s="304"/>
      <c r="D103" s="304"/>
      <c r="E103" s="304"/>
      <c r="F103" s="304"/>
      <c r="G103" s="304"/>
    </row>
    <row r="104" spans="1:7" ht="58" customHeight="1" x14ac:dyDescent="0.3">
      <c r="A104" s="304" t="str">
        <f ca="1">Translations!G89</f>
        <v>Country target:
Refers to NSP or any other latest agreed country target.
1) "#' refers to the number of children in the target age group expected to receive the full number of courses of SMC. 
2) "%" refers to the children who receive the full number of courses of SMC during the transmission season each year of those expected in the targeted geographic area.</v>
      </c>
      <c r="B104" s="308"/>
      <c r="C104" s="308"/>
      <c r="D104" s="308"/>
      <c r="E104" s="308"/>
      <c r="F104" s="308"/>
      <c r="G104" s="308"/>
    </row>
    <row r="105" spans="1:7" s="18" customFormat="1" ht="115" customHeight="1" x14ac:dyDescent="0.35">
      <c r="A105" s="319" t="str">
        <f ca="1">Translations!$G$43</f>
        <v>Country need already covered:
1) Country need already covered is broken down into need planned to be covered by domestic resources (line C1), and external resources (line C2). 
2) National private sector investments are to be included under domestic sources. 
3) In cases where part of the needs in a given year are covered   by a current Global Fund grant (that ends prior to the start of the new implementation period), it can be included in the external resources category. 
4) Once C1 and C2 are filled in, the total of country needs already covered is automatically calculated in line C3. Note that line C3 is locked and cannot be overridden. Therefore, please use line C1 to provide a total if the domestic and external breakdown of resources is not available. 
5) If this is the case, specify in the comments box that line C1 refers to the total of both domestic and external resources.</v>
      </c>
      <c r="B105" s="319"/>
      <c r="C105" s="319"/>
      <c r="D105" s="319"/>
      <c r="E105" s="319"/>
      <c r="F105" s="319"/>
      <c r="G105" s="319"/>
    </row>
    <row r="106" spans="1:7" ht="29.15" customHeight="1" x14ac:dyDescent="0.3">
      <c r="A106" s="304" t="str">
        <f ca="1">Translations!G91</f>
        <v>Programmatic gap:
The programmatic gap is calculated based on total need (row A).</v>
      </c>
      <c r="B106" s="304"/>
      <c r="C106" s="304"/>
      <c r="D106" s="304"/>
      <c r="E106" s="304"/>
      <c r="F106" s="304"/>
      <c r="G106" s="304"/>
    </row>
    <row r="107" spans="1:7" ht="44.15" customHeight="1" x14ac:dyDescent="0.3">
      <c r="A107" s="304" t="str">
        <f ca="1">Translations!G92</f>
        <v>Comments/Assumptions:
1) Specify what are the other sources of funding.
2) Specify estimated population in the target age group in targeted geographic area for SMC.</v>
      </c>
      <c r="B107" s="304"/>
      <c r="C107" s="304"/>
      <c r="D107" s="304"/>
      <c r="E107" s="304"/>
      <c r="F107" s="304"/>
      <c r="G107" s="304"/>
    </row>
  </sheetData>
  <sheetProtection algorithmName="SHA-512" hashValue="jIWJl5NltplUgG7BM1nmgajYsjSkVvrF8394vrIrr/5S+mHx0VGF45AtAPtHJyrMGgMzpVSlmNDpZnyGJbsoag==" saltValue="2IGuCplFu9vHC+3lP/xAmA==" spinCount="100000" sheet="1" formatColumns="0" formatRows="0"/>
  <mergeCells count="105">
    <mergeCell ref="A107:G107"/>
    <mergeCell ref="A20:G20"/>
    <mergeCell ref="A21:G21"/>
    <mergeCell ref="A22:G22"/>
    <mergeCell ref="A23:G23"/>
    <mergeCell ref="A102:G102"/>
    <mergeCell ref="A94:G94"/>
    <mergeCell ref="A95:G95"/>
    <mergeCell ref="A40:G40"/>
    <mergeCell ref="A29:G29"/>
    <mergeCell ref="A30:G30"/>
    <mergeCell ref="A32:G32"/>
    <mergeCell ref="A33:G33"/>
    <mergeCell ref="A34:G34"/>
    <mergeCell ref="A35:G35"/>
    <mergeCell ref="A41:G41"/>
    <mergeCell ref="A31:G31"/>
    <mergeCell ref="A103:G103"/>
    <mergeCell ref="A104:G104"/>
    <mergeCell ref="A106:G106"/>
    <mergeCell ref="A97:G97"/>
    <mergeCell ref="A99:G99"/>
    <mergeCell ref="A100:G100"/>
    <mergeCell ref="A98:G98"/>
    <mergeCell ref="A1:F1"/>
    <mergeCell ref="A2:F2"/>
    <mergeCell ref="A3:F3"/>
    <mergeCell ref="B6:D6"/>
    <mergeCell ref="A60:G60"/>
    <mergeCell ref="A47:G47"/>
    <mergeCell ref="A48:G48"/>
    <mergeCell ref="A49:G49"/>
    <mergeCell ref="A50:G50"/>
    <mergeCell ref="A52:G52"/>
    <mergeCell ref="A8:G8"/>
    <mergeCell ref="A28:G28"/>
    <mergeCell ref="A25:G25"/>
    <mergeCell ref="A38:G38"/>
    <mergeCell ref="A24:G24"/>
    <mergeCell ref="A37:G37"/>
    <mergeCell ref="G1:G3"/>
    <mergeCell ref="A12:G12"/>
    <mergeCell ref="A57:G57"/>
    <mergeCell ref="A42:G42"/>
    <mergeCell ref="A43:G43"/>
    <mergeCell ref="A44:G44"/>
    <mergeCell ref="A45:G45"/>
    <mergeCell ref="A46:G46"/>
    <mergeCell ref="A105:G105"/>
    <mergeCell ref="A51:G51"/>
    <mergeCell ref="A58:G58"/>
    <mergeCell ref="A65:G65"/>
    <mergeCell ref="A82:G82"/>
    <mergeCell ref="A90:G90"/>
    <mergeCell ref="A91:G91"/>
    <mergeCell ref="A92:G92"/>
    <mergeCell ref="A84:G84"/>
    <mergeCell ref="A86:G86"/>
    <mergeCell ref="A87:G87"/>
    <mergeCell ref="A88:G88"/>
    <mergeCell ref="A89:G89"/>
    <mergeCell ref="A93:G93"/>
    <mergeCell ref="A66:G66"/>
    <mergeCell ref="A67:G67"/>
    <mergeCell ref="A85:G85"/>
    <mergeCell ref="A77:G77"/>
    <mergeCell ref="A78:G78"/>
    <mergeCell ref="A59:G59"/>
    <mergeCell ref="A74:G74"/>
    <mergeCell ref="A80:G80"/>
    <mergeCell ref="A101:G101"/>
    <mergeCell ref="A53:G53"/>
    <mergeCell ref="A54:G54"/>
    <mergeCell ref="A55:G55"/>
    <mergeCell ref="A56:G56"/>
    <mergeCell ref="A19:G19"/>
    <mergeCell ref="A27:G27"/>
    <mergeCell ref="A9:G9"/>
    <mergeCell ref="A10:G10"/>
    <mergeCell ref="A15:G15"/>
    <mergeCell ref="A14:G14"/>
    <mergeCell ref="A13:G13"/>
    <mergeCell ref="A26:G26"/>
    <mergeCell ref="A39:G39"/>
    <mergeCell ref="A36:G36"/>
    <mergeCell ref="A11:G11"/>
    <mergeCell ref="A16:G16"/>
    <mergeCell ref="A17:G17"/>
    <mergeCell ref="A18:G18"/>
    <mergeCell ref="A96:G96"/>
    <mergeCell ref="A75:G75"/>
    <mergeCell ref="A72:G72"/>
    <mergeCell ref="A71:G71"/>
    <mergeCell ref="A70:G70"/>
    <mergeCell ref="A61:G61"/>
    <mergeCell ref="A62:G62"/>
    <mergeCell ref="A63:G63"/>
    <mergeCell ref="A64:G64"/>
    <mergeCell ref="A76:G76"/>
    <mergeCell ref="A79:G79"/>
    <mergeCell ref="A68:G68"/>
    <mergeCell ref="A69:G69"/>
    <mergeCell ref="A73:G73"/>
    <mergeCell ref="A83:G83"/>
    <mergeCell ref="A81:G81"/>
  </mergeCells>
  <dataValidations count="1">
    <dataValidation type="list" allowBlank="1" showInputMessage="1" showErrorMessage="1" sqref="B6:D6" xr:uid="{2CE8EC50-8BBA-4D6B-B851-9178292C5738}">
      <formula1>"English,French,Spanish"</formula1>
    </dataValidation>
  </dataValidations>
  <hyperlinks>
    <hyperlink ref="A15:G15" r:id="rId1" display="https://endmalaria.org/about-us-governance-partner-committees/countryregional-support-partner-committee-crspc" xr:uid="{00000000-0004-0000-0000-000000000000}"/>
    <hyperlink ref="A16:G16" r:id="rId2" display="https://www.theglobalfund.org/media/4309/fundingmodel_modularframework_handbook_en.pdf" xr:uid="{A3EA53C3-F333-4E88-87A3-A33F67A060F3}"/>
    <hyperlink ref="A17:G17" r:id="rId3" display="https://www.theglobalfund.org/media/4768/core_malaria_infonote_en.pdf" xr:uid="{801C4002-E47F-4FF0-B2CF-64B52EE2AE5A}"/>
    <hyperlink ref="A18:G18" r:id="rId4" display="https://www.theglobalfund.org/media/4759/core_resilientsustainablesystemsforhealth_infonote_en.pdf" xr:uid="{814F9878-C4BC-4547-BC28-2FCAB9D061DC}"/>
  </hyperlinks>
  <pageMargins left="0.7" right="0.7" top="0.75" bottom="0.75" header="0.3" footer="0.3"/>
  <pageSetup paperSize="8" scale="90" orientation="portrait" r:id="rId5"/>
  <rowBreaks count="7" manualBreakCount="7">
    <brk id="18" max="16383" man="1"/>
    <brk id="33" max="16383" man="1"/>
    <brk id="40" max="16383" man="1"/>
    <brk id="60" max="16383" man="1"/>
    <brk id="75" max="16383" man="1"/>
    <brk id="84" max="16383" man="1"/>
    <brk id="9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sheetPr>
  <dimension ref="A1:T155"/>
  <sheetViews>
    <sheetView view="pageBreakPreview" zoomScale="60" zoomScaleNormal="97" zoomScalePageLayoutView="97" workbookViewId="0">
      <selection activeCell="B9" sqref="B9"/>
    </sheetView>
  </sheetViews>
  <sheetFormatPr defaultColWidth="9.1796875" defaultRowHeight="14" x14ac:dyDescent="0.35"/>
  <cols>
    <col min="1" max="1" width="30.6328125" style="10" customWidth="1"/>
    <col min="2" max="2" width="11.6328125" style="10" customWidth="1"/>
    <col min="3" max="5" width="11.6328125" style="145" customWidth="1"/>
    <col min="6" max="6" width="68.36328125" style="10" customWidth="1"/>
    <col min="7" max="8" width="9.1796875" style="10"/>
    <col min="9" max="9" width="11.453125" style="10" customWidth="1"/>
    <col min="10" max="16384" width="9.1796875" style="10"/>
  </cols>
  <sheetData>
    <row r="1" spans="1:20" s="46" customFormat="1" ht="22" customHeight="1" x14ac:dyDescent="0.3">
      <c r="A1" s="327" t="s">
        <v>21</v>
      </c>
      <c r="B1" s="327"/>
      <c r="C1" s="327"/>
      <c r="D1" s="327"/>
      <c r="E1" s="327"/>
      <c r="F1" s="330" t="str">
        <f ca="1">Translations!$G$118</f>
        <v>Latest version updated: 9 February 2023</v>
      </c>
      <c r="G1" s="44"/>
      <c r="H1" s="44"/>
      <c r="I1" s="44"/>
      <c r="J1" s="44"/>
      <c r="K1" s="44"/>
      <c r="L1" s="44"/>
      <c r="M1" s="45"/>
      <c r="N1" s="45"/>
      <c r="O1" s="45"/>
      <c r="P1" s="45"/>
      <c r="Q1" s="45"/>
      <c r="R1" s="45"/>
      <c r="S1" s="45"/>
      <c r="T1" s="45"/>
    </row>
    <row r="2" spans="1:20" s="46" customFormat="1" ht="22" customHeight="1" x14ac:dyDescent="0.3">
      <c r="A2" s="327" t="s">
        <v>22</v>
      </c>
      <c r="B2" s="327"/>
      <c r="C2" s="327"/>
      <c r="D2" s="327"/>
      <c r="E2" s="327"/>
      <c r="F2" s="331"/>
      <c r="G2" s="44"/>
      <c r="H2" s="44"/>
      <c r="I2" s="44"/>
      <c r="J2" s="44"/>
      <c r="K2" s="44"/>
      <c r="L2" s="44"/>
      <c r="M2" s="45"/>
      <c r="N2" s="45"/>
      <c r="O2" s="45"/>
      <c r="P2" s="45"/>
      <c r="Q2" s="45"/>
      <c r="R2" s="45"/>
      <c r="S2" s="45"/>
      <c r="T2" s="45"/>
    </row>
    <row r="3" spans="1:20" s="46" customFormat="1" ht="22" customHeight="1" x14ac:dyDescent="0.3">
      <c r="A3" s="327" t="s">
        <v>23</v>
      </c>
      <c r="B3" s="327"/>
      <c r="C3" s="327"/>
      <c r="D3" s="327"/>
      <c r="E3" s="327"/>
      <c r="F3" s="332"/>
      <c r="G3" s="44"/>
      <c r="H3" s="44"/>
      <c r="I3" s="44"/>
      <c r="J3" s="44"/>
      <c r="K3" s="44"/>
      <c r="L3" s="44"/>
      <c r="M3" s="45"/>
      <c r="N3" s="45"/>
      <c r="O3" s="45"/>
      <c r="P3" s="45"/>
      <c r="Q3" s="45"/>
      <c r="R3" s="45"/>
      <c r="S3" s="45"/>
      <c r="T3" s="45"/>
    </row>
    <row r="4" spans="1:20" s="46" customFormat="1" ht="57.75" customHeight="1" x14ac:dyDescent="0.3">
      <c r="A4" s="342" t="str">
        <f ca="1">Translations!$G$114</f>
        <v xml:space="preserve">Carefully read the instructions in the "Instructions" tab before completing the programmatic gap analysis table. 
The instructions have been tailored to each specific module/intervention. </v>
      </c>
      <c r="B4" s="342"/>
      <c r="C4" s="342"/>
      <c r="D4" s="342"/>
      <c r="E4" s="342"/>
      <c r="F4" s="342"/>
    </row>
    <row r="5" spans="1:20" ht="30" customHeight="1" x14ac:dyDescent="0.35">
      <c r="A5" s="333" t="str">
        <f ca="1">Translations!$A$4</f>
        <v>Malaria Diagnosis Programmatic Gap Table</v>
      </c>
      <c r="B5" s="334"/>
      <c r="C5" s="334"/>
      <c r="D5" s="334"/>
      <c r="E5" s="334"/>
      <c r="F5" s="335"/>
    </row>
    <row r="6" spans="1:20" ht="45" customHeight="1" x14ac:dyDescent="0.35">
      <c r="A6" s="129" t="str">
        <f ca="1">Translations!$A$10</f>
        <v>Priority Module</v>
      </c>
      <c r="B6" s="320" t="str">
        <f ca="1">Translations!$A$88</f>
        <v>Case Management</v>
      </c>
      <c r="C6" s="320"/>
      <c r="D6" s="320"/>
      <c r="E6" s="320"/>
      <c r="F6" s="320"/>
    </row>
    <row r="7" spans="1:20" ht="45" customHeight="1" x14ac:dyDescent="0.35">
      <c r="A7" s="129" t="str">
        <f ca="1">Translations!$A$11</f>
        <v>Selected indicator</v>
      </c>
      <c r="B7" s="320" t="str">
        <f ca="1">Translations!$A$89</f>
        <v>CM-1a(M): Proportion of suspected malaria cases that receive a parasitological test at public sector health facilities (microscopy and/or RDTs)</v>
      </c>
      <c r="C7" s="320"/>
      <c r="D7" s="320"/>
      <c r="E7" s="320"/>
      <c r="F7" s="320"/>
    </row>
    <row r="8" spans="1:20" s="175" customFormat="1" ht="17.149999999999999" customHeight="1" x14ac:dyDescent="0.35">
      <c r="A8" s="339" t="str">
        <f ca="1">Translations!$A$12</f>
        <v>Current national coverage</v>
      </c>
      <c r="B8" s="340"/>
      <c r="C8" s="340"/>
      <c r="D8" s="340"/>
      <c r="E8" s="340"/>
      <c r="F8" s="341"/>
    </row>
    <row r="9" spans="1:20" ht="45" customHeight="1" x14ac:dyDescent="0.35">
      <c r="A9" s="129" t="str">
        <f ca="1">Translations!$A$13</f>
        <v>Insert latest results</v>
      </c>
      <c r="B9" s="21"/>
      <c r="C9" s="130" t="str">
        <f ca="1">Translations!$A$14</f>
        <v>Year</v>
      </c>
      <c r="D9" s="103"/>
      <c r="E9" s="130" t="str">
        <f ca="1">Translations!$A$15</f>
        <v>Data source</v>
      </c>
      <c r="F9" s="19"/>
    </row>
    <row r="10" spans="1:20" ht="45" customHeight="1" x14ac:dyDescent="0.35">
      <c r="A10" s="129" t="str">
        <f ca="1">Translations!$A$16</f>
        <v>Comments</v>
      </c>
      <c r="B10" s="346"/>
      <c r="C10" s="347"/>
      <c r="D10" s="347"/>
      <c r="E10" s="347"/>
      <c r="F10" s="348"/>
    </row>
    <row r="11" spans="1:20" ht="17.149999999999999" customHeight="1" x14ac:dyDescent="0.35">
      <c r="A11" s="350" t="str">
        <f ca="1">Translations!$A$187</f>
        <v>Overall country targets</v>
      </c>
      <c r="B11" s="351"/>
      <c r="C11" s="351"/>
      <c r="D11" s="351"/>
      <c r="E11" s="351"/>
      <c r="F11" s="352"/>
    </row>
    <row r="12" spans="1:20" ht="45" customHeight="1" x14ac:dyDescent="0.35">
      <c r="A12" s="353"/>
      <c r="B12" s="355"/>
      <c r="C12" s="130" t="str">
        <f ca="1">Translations!$A$17</f>
        <v>Year 1</v>
      </c>
      <c r="D12" s="130" t="str">
        <f ca="1">Translations!$A$18</f>
        <v>Year 2</v>
      </c>
      <c r="E12" s="130" t="str">
        <f ca="1">Translations!$A$19</f>
        <v>Year 3</v>
      </c>
      <c r="F12" s="337" t="str">
        <f ca="1">Translations!$A$22</f>
        <v>Comments / Assumptions</v>
      </c>
    </row>
    <row r="13" spans="1:20" s="175" customFormat="1" ht="45" customHeight="1" x14ac:dyDescent="0.35">
      <c r="A13" s="354"/>
      <c r="B13" s="356"/>
      <c r="C13" s="104" t="s">
        <v>9</v>
      </c>
      <c r="D13" s="104" t="s">
        <v>9</v>
      </c>
      <c r="E13" s="104" t="s">
        <v>9</v>
      </c>
      <c r="F13" s="338"/>
    </row>
    <row r="14" spans="1:20" ht="17.149999999999999" customHeight="1" x14ac:dyDescent="0.35">
      <c r="A14" s="339" t="str">
        <f ca="1">Translations!$A$23</f>
        <v>Current estimated country need</v>
      </c>
      <c r="B14" s="340"/>
      <c r="C14" s="340"/>
      <c r="D14" s="340"/>
      <c r="E14" s="340"/>
      <c r="F14" s="341"/>
    </row>
    <row r="15" spans="1:20" ht="45" customHeight="1" x14ac:dyDescent="0.35">
      <c r="A15" s="169" t="str">
        <f ca="1">Translations!$A$90</f>
        <v>A. Total estimated suspected malaria cases (public sector)</v>
      </c>
      <c r="B15" s="132" t="s">
        <v>10</v>
      </c>
      <c r="C15" s="138"/>
      <c r="D15" s="138"/>
      <c r="E15" s="138"/>
      <c r="F15" s="89"/>
    </row>
    <row r="16" spans="1:20" s="175" customFormat="1" ht="17.149999999999999" customHeight="1" x14ac:dyDescent="0.35">
      <c r="A16" s="339" t="str">
        <f ca="1">Translations!$A$91</f>
        <v>Country target</v>
      </c>
      <c r="B16" s="340"/>
      <c r="C16" s="340"/>
      <c r="D16" s="340"/>
      <c r="E16" s="340"/>
      <c r="F16" s="341"/>
    </row>
    <row r="17" spans="1:6" ht="45" customHeight="1" x14ac:dyDescent="0.35">
      <c r="A17" s="328" t="str">
        <f ca="1">Translations!$A$92</f>
        <v xml:space="preserve">B. Country targets (Microscopy+RDT)
(from National Strategic Plan) </v>
      </c>
      <c r="B17" s="132" t="s">
        <v>10</v>
      </c>
      <c r="C17" s="138"/>
      <c r="D17" s="138"/>
      <c r="E17" s="138"/>
      <c r="F17" s="90"/>
    </row>
    <row r="18" spans="1:6" ht="45" customHeight="1" x14ac:dyDescent="0.35">
      <c r="A18" s="329"/>
      <c r="B18" s="132" t="s">
        <v>11</v>
      </c>
      <c r="C18" s="139" t="str">
        <f>IF(C15=0,"",+C17/C15)</f>
        <v/>
      </c>
      <c r="D18" s="139" t="str">
        <f>IF(D15=0,"",+D17/D15)</f>
        <v/>
      </c>
      <c r="E18" s="139" t="str">
        <f>IF(E15=0,"",+E17/E15)</f>
        <v/>
      </c>
      <c r="F18" s="90"/>
    </row>
    <row r="19" spans="1:6" ht="45" customHeight="1" x14ac:dyDescent="0.35">
      <c r="A19" s="328" t="str">
        <f ca="1">Translations!$A$93</f>
        <v xml:space="preserve">B1. Microscopy </v>
      </c>
      <c r="B19" s="132" t="s">
        <v>10</v>
      </c>
      <c r="C19" s="142"/>
      <c r="D19" s="142"/>
      <c r="E19" s="142"/>
      <c r="F19" s="90"/>
    </row>
    <row r="20" spans="1:6" ht="45" customHeight="1" x14ac:dyDescent="0.35">
      <c r="A20" s="329"/>
      <c r="B20" s="132" t="s">
        <v>11</v>
      </c>
      <c r="C20" s="139" t="str">
        <f>IF(C19=0,"",+C19/C15)</f>
        <v/>
      </c>
      <c r="D20" s="139" t="str">
        <f>IF(D19=0,"",+D19/D15)</f>
        <v/>
      </c>
      <c r="E20" s="139" t="str">
        <f>IF(E19=0,"",+E19/E15)</f>
        <v/>
      </c>
      <c r="F20" s="90"/>
    </row>
    <row r="21" spans="1:6" ht="45" customHeight="1" x14ac:dyDescent="0.35">
      <c r="A21" s="328" t="str">
        <f ca="1">Translations!$A$94</f>
        <v>B2. RDT</v>
      </c>
      <c r="B21" s="132" t="s">
        <v>10</v>
      </c>
      <c r="C21" s="142"/>
      <c r="D21" s="142"/>
      <c r="E21" s="142"/>
      <c r="F21" s="90"/>
    </row>
    <row r="22" spans="1:6" ht="45" customHeight="1" x14ac:dyDescent="0.35">
      <c r="A22" s="329"/>
      <c r="B22" s="132" t="s">
        <v>11</v>
      </c>
      <c r="C22" s="139" t="str">
        <f>IF(C21=0,"",+C21/C15)</f>
        <v/>
      </c>
      <c r="D22" s="139" t="str">
        <f>IF(D21=0,"",+D21/D15)</f>
        <v/>
      </c>
      <c r="E22" s="139" t="str">
        <f>IF(E21=0,"",+E21/E15)</f>
        <v/>
      </c>
      <c r="F22" s="90"/>
    </row>
    <row r="23" spans="1:6" s="175" customFormat="1" ht="17.149999999999999" customHeight="1" x14ac:dyDescent="0.35">
      <c r="A23" s="339" t="str">
        <f ca="1">Translations!$A$96</f>
        <v>Country need already covered by funding source</v>
      </c>
      <c r="B23" s="340"/>
      <c r="C23" s="340"/>
      <c r="D23" s="340"/>
      <c r="E23" s="340"/>
      <c r="F23" s="341"/>
    </row>
    <row r="24" spans="1:6" ht="45" customHeight="1" x14ac:dyDescent="0.35">
      <c r="A24" s="328" t="str">
        <f ca="1">Translations!$A$97</f>
        <v>C1. Country need planned to be covered by domestic resources (Microscopy+RDT)</v>
      </c>
      <c r="B24" s="132" t="s">
        <v>10</v>
      </c>
      <c r="C24" s="138"/>
      <c r="D24" s="138"/>
      <c r="E24" s="138"/>
      <c r="F24" s="90"/>
    </row>
    <row r="25" spans="1:6" ht="45" customHeight="1" x14ac:dyDescent="0.35">
      <c r="A25" s="329"/>
      <c r="B25" s="132" t="s">
        <v>11</v>
      </c>
      <c r="C25" s="139" t="str">
        <f>IF(C24=0,"",+C24/C15)</f>
        <v/>
      </c>
      <c r="D25" s="139" t="str">
        <f>IF(D24=0,"",+D24/D15)</f>
        <v/>
      </c>
      <c r="E25" s="139" t="str">
        <f>IF(E24=0,"",+E24/E15)</f>
        <v/>
      </c>
      <c r="F25" s="90"/>
    </row>
    <row r="26" spans="1:6" ht="45" customHeight="1" x14ac:dyDescent="0.35">
      <c r="A26" s="328" t="str">
        <f ca="1">Translations!$A$98</f>
        <v>C2. Country need planned to be covered by external resources (Microscopy+RDT)</v>
      </c>
      <c r="B26" s="132" t="s">
        <v>10</v>
      </c>
      <c r="C26" s="142"/>
      <c r="D26" s="142"/>
      <c r="E26" s="142"/>
      <c r="F26" s="90"/>
    </row>
    <row r="27" spans="1:6" ht="45" customHeight="1" x14ac:dyDescent="0.35">
      <c r="A27" s="329"/>
      <c r="B27" s="132" t="s">
        <v>11</v>
      </c>
      <c r="C27" s="139" t="str">
        <f>IF(C26="","",+C26/C15)</f>
        <v/>
      </c>
      <c r="D27" s="139" t="str">
        <f t="shared" ref="D27:E27" si="0">IF(D26="","",+D26/D15)</f>
        <v/>
      </c>
      <c r="E27" s="139" t="str">
        <f t="shared" si="0"/>
        <v/>
      </c>
      <c r="F27" s="90"/>
    </row>
    <row r="28" spans="1:6" ht="45" customHeight="1" x14ac:dyDescent="0.35">
      <c r="A28" s="328" t="str">
        <f ca="1">Translations!$A$99</f>
        <v>C3. Total country need already covered (Microscopy+RDT)</v>
      </c>
      <c r="B28" s="132" t="s">
        <v>10</v>
      </c>
      <c r="C28" s="140" t="str">
        <f t="shared" ref="C28" si="1">IF(C24="","",C24+C26)</f>
        <v/>
      </c>
      <c r="D28" s="141" t="str">
        <f>IF(D24="","",D24+D26)</f>
        <v/>
      </c>
      <c r="E28" s="141" t="str">
        <f>IF(E24="","",E24+E26)</f>
        <v/>
      </c>
      <c r="F28" s="90"/>
    </row>
    <row r="29" spans="1:6" ht="45" customHeight="1" x14ac:dyDescent="0.35">
      <c r="A29" s="329"/>
      <c r="B29" s="132" t="s">
        <v>11</v>
      </c>
      <c r="C29" s="139" t="str">
        <f>IF(C28="","",+C28/C15)</f>
        <v/>
      </c>
      <c r="D29" s="139" t="str">
        <f t="shared" ref="D29:E29" si="2">IF(D28="","",+D28/D15)</f>
        <v/>
      </c>
      <c r="E29" s="139" t="str">
        <f t="shared" si="2"/>
        <v/>
      </c>
      <c r="F29" s="90"/>
    </row>
    <row r="30" spans="1:6" s="175" customFormat="1" ht="17.149999999999999" customHeight="1" x14ac:dyDescent="0.35">
      <c r="A30" s="339" t="str">
        <f ca="1">Translations!$A$100</f>
        <v>Country need already covered by diagnosis method</v>
      </c>
      <c r="B30" s="340"/>
      <c r="C30" s="340"/>
      <c r="D30" s="340"/>
      <c r="E30" s="340"/>
      <c r="F30" s="341"/>
    </row>
    <row r="31" spans="1:6" ht="45" customHeight="1" x14ac:dyDescent="0.35">
      <c r="A31" s="328" t="str">
        <f ca="1">Translations!$A$101</f>
        <v>C4. Country need planned to be covered (domestic+external resources): Microscopy</v>
      </c>
      <c r="B31" s="132" t="s">
        <v>10</v>
      </c>
      <c r="C31" s="142"/>
      <c r="D31" s="142"/>
      <c r="E31" s="142"/>
      <c r="F31" s="90"/>
    </row>
    <row r="32" spans="1:6" ht="45" customHeight="1" x14ac:dyDescent="0.35">
      <c r="A32" s="329"/>
      <c r="B32" s="132" t="s">
        <v>11</v>
      </c>
      <c r="C32" s="139" t="str">
        <f>IF(C31=0,"",+C31/C15)</f>
        <v/>
      </c>
      <c r="D32" s="139" t="str">
        <f>IF(D31=0,"",+D31/D15)</f>
        <v/>
      </c>
      <c r="E32" s="139" t="str">
        <f>IF(E31=0,"",+E31/E15)</f>
        <v/>
      </c>
      <c r="F32" s="90"/>
    </row>
    <row r="33" spans="1:6" s="175" customFormat="1" ht="45" customHeight="1" x14ac:dyDescent="0.35">
      <c r="A33" s="328" t="str">
        <f ca="1">Translations!$A$102</f>
        <v>C5. Country need planned to be covered (domestic+external resources): RDT</v>
      </c>
      <c r="B33" s="132" t="s">
        <v>10</v>
      </c>
      <c r="C33" s="142"/>
      <c r="D33" s="142"/>
      <c r="E33" s="142"/>
      <c r="F33" s="90"/>
    </row>
    <row r="34" spans="1:6" ht="45" customHeight="1" x14ac:dyDescent="0.35">
      <c r="A34" s="329"/>
      <c r="B34" s="132" t="s">
        <v>11</v>
      </c>
      <c r="C34" s="139" t="str">
        <f>IF(C33=0,"",+C33/C15)</f>
        <v/>
      </c>
      <c r="D34" s="139" t="str">
        <f>IF(D33=0,"",+D33/D15)</f>
        <v/>
      </c>
      <c r="E34" s="139" t="str">
        <f>IF(E33=0,"",+E33/E15)</f>
        <v/>
      </c>
      <c r="F34" s="90"/>
    </row>
    <row r="35" spans="1:6" ht="45" customHeight="1" x14ac:dyDescent="0.35">
      <c r="A35" s="328" t="str">
        <f ca="1">Translations!$A$103</f>
        <v>C6. Total country need already covered (domestic+external resources)</v>
      </c>
      <c r="B35" s="132" t="s">
        <v>10</v>
      </c>
      <c r="C35" s="140">
        <f>C31+C33</f>
        <v>0</v>
      </c>
      <c r="D35" s="141">
        <f>D31+D33</f>
        <v>0</v>
      </c>
      <c r="E35" s="141">
        <f>E31+E33</f>
        <v>0</v>
      </c>
      <c r="F35" s="90"/>
    </row>
    <row r="36" spans="1:6" ht="45" customHeight="1" x14ac:dyDescent="0.35">
      <c r="A36" s="329"/>
      <c r="B36" s="132" t="s">
        <v>11</v>
      </c>
      <c r="C36" s="139" t="str">
        <f>IF(C35=0,"",+C35/C15)</f>
        <v/>
      </c>
      <c r="D36" s="139" t="str">
        <f>IF(D35=0,"",+D35/D15)</f>
        <v/>
      </c>
      <c r="E36" s="139" t="str">
        <f>IF(E35=0,"",+E35/E15)</f>
        <v/>
      </c>
      <c r="F36" s="90"/>
    </row>
    <row r="37" spans="1:6" ht="17.149999999999999" customHeight="1" x14ac:dyDescent="0.35">
      <c r="A37" s="339" t="str">
        <f ca="1">Translations!$A$28</f>
        <v>Programmatic gap</v>
      </c>
      <c r="B37" s="340"/>
      <c r="C37" s="340"/>
      <c r="D37" s="340"/>
      <c r="E37" s="340"/>
      <c r="F37" s="341"/>
    </row>
    <row r="38" spans="1:6" ht="45" customHeight="1" x14ac:dyDescent="0.35">
      <c r="A38" s="328" t="str">
        <f ca="1">Translations!$A$29</f>
        <v>D. Expected annual gap in meeting the need: A - C6</v>
      </c>
      <c r="B38" s="132" t="s">
        <v>10</v>
      </c>
      <c r="C38" s="140">
        <f>+C15-(C35)</f>
        <v>0</v>
      </c>
      <c r="D38" s="141">
        <f>+D15-(D35)</f>
        <v>0</v>
      </c>
      <c r="E38" s="141">
        <f>+E15-(E35)</f>
        <v>0</v>
      </c>
      <c r="F38" s="90"/>
    </row>
    <row r="39" spans="1:6" ht="45" customHeight="1" x14ac:dyDescent="0.35">
      <c r="A39" s="329"/>
      <c r="B39" s="132" t="s">
        <v>11</v>
      </c>
      <c r="C39" s="139" t="str">
        <f>IF(C38=0,"",+C38/C15)</f>
        <v/>
      </c>
      <c r="D39" s="139" t="str">
        <f>IF(D38=0,"",+D38/D15)</f>
        <v/>
      </c>
      <c r="E39" s="139" t="str">
        <f>IF(E38=0,"",+E38/E15)</f>
        <v/>
      </c>
      <c r="F39" s="90"/>
    </row>
    <row r="40" spans="1:6" s="175" customFormat="1" ht="45" customHeight="1" x14ac:dyDescent="0.35">
      <c r="A40" s="328" t="str">
        <f ca="1">Translations!$A$104</f>
        <v>Microscopy: B1 - C4</v>
      </c>
      <c r="B40" s="132" t="s">
        <v>10</v>
      </c>
      <c r="C40" s="141">
        <f>C19-C31</f>
        <v>0</v>
      </c>
      <c r="D40" s="141">
        <f>D19-D31</f>
        <v>0</v>
      </c>
      <c r="E40" s="141">
        <f>E19-E31</f>
        <v>0</v>
      </c>
      <c r="F40" s="90"/>
    </row>
    <row r="41" spans="1:6" ht="45" customHeight="1" x14ac:dyDescent="0.35">
      <c r="A41" s="329"/>
      <c r="B41" s="132" t="s">
        <v>11</v>
      </c>
      <c r="C41" s="139" t="str">
        <f>IF(C40=0,"",+C40/C15)</f>
        <v/>
      </c>
      <c r="D41" s="139" t="str">
        <f>IF(D40=0,"",+D40/D15)</f>
        <v/>
      </c>
      <c r="E41" s="139" t="str">
        <f>IF(E40=0,"",+E40/E15)</f>
        <v/>
      </c>
      <c r="F41" s="90"/>
    </row>
    <row r="42" spans="1:6" ht="45" customHeight="1" x14ac:dyDescent="0.35">
      <c r="A42" s="328" t="str">
        <f ca="1">Translations!$A$105</f>
        <v>RDT: B2 - C5</v>
      </c>
      <c r="B42" s="132" t="s">
        <v>10</v>
      </c>
      <c r="C42" s="140">
        <f>C21-C33</f>
        <v>0</v>
      </c>
      <c r="D42" s="141">
        <f>D21-D33</f>
        <v>0</v>
      </c>
      <c r="E42" s="141">
        <f>E21-E33</f>
        <v>0</v>
      </c>
      <c r="F42" s="90"/>
    </row>
    <row r="43" spans="1:6" ht="45" customHeight="1" x14ac:dyDescent="0.35">
      <c r="A43" s="329"/>
      <c r="B43" s="132" t="s">
        <v>11</v>
      </c>
      <c r="C43" s="139" t="str">
        <f>IF(C42=0,"",+C42/C15)</f>
        <v/>
      </c>
      <c r="D43" s="139" t="str">
        <f>IF(D42=0,"",+D42/D15)</f>
        <v/>
      </c>
      <c r="E43" s="139" t="str">
        <f>IF(E42=0,"",+E42/E15)</f>
        <v/>
      </c>
      <c r="F43" s="90"/>
    </row>
    <row r="44" spans="1:6" ht="17.149999999999999" customHeight="1" x14ac:dyDescent="0.35">
      <c r="A44" s="339" t="str">
        <f ca="1">Translations!$A$30</f>
        <v>Country need covered with the allocation amount</v>
      </c>
      <c r="B44" s="340"/>
      <c r="C44" s="340"/>
      <c r="D44" s="340"/>
      <c r="E44" s="340"/>
      <c r="F44" s="341"/>
    </row>
    <row r="45" spans="1:6" ht="45" customHeight="1" x14ac:dyDescent="0.35">
      <c r="A45" s="328" t="str">
        <f ca="1">Translations!$A$31</f>
        <v>E. Targets to be financed by allocation amount</v>
      </c>
      <c r="B45" s="132" t="s">
        <v>10</v>
      </c>
      <c r="C45" s="138"/>
      <c r="D45" s="138"/>
      <c r="E45" s="138"/>
      <c r="F45" s="90"/>
    </row>
    <row r="46" spans="1:6" ht="45" customHeight="1" x14ac:dyDescent="0.35">
      <c r="A46" s="329"/>
      <c r="B46" s="132" t="s">
        <v>11</v>
      </c>
      <c r="C46" s="139" t="str">
        <f>IF(C45=0,"",+C45/C15)</f>
        <v/>
      </c>
      <c r="D46" s="139" t="str">
        <f>IF(D45=0,"",+D45/D15)</f>
        <v/>
      </c>
      <c r="E46" s="139" t="str">
        <f>IF(E45=0,"",+E45/E15)</f>
        <v/>
      </c>
      <c r="F46" s="90"/>
    </row>
    <row r="47" spans="1:6" ht="45" customHeight="1" x14ac:dyDescent="0.35">
      <c r="A47" s="328" t="str">
        <f ca="1">Translations!$A$106</f>
        <v>E1. Microscopy</v>
      </c>
      <c r="B47" s="132" t="s">
        <v>10</v>
      </c>
      <c r="C47" s="142"/>
      <c r="D47" s="142"/>
      <c r="E47" s="142"/>
      <c r="F47" s="90"/>
    </row>
    <row r="48" spans="1:6" ht="45" customHeight="1" x14ac:dyDescent="0.35">
      <c r="A48" s="329"/>
      <c r="B48" s="132" t="s">
        <v>11</v>
      </c>
      <c r="C48" s="139" t="str">
        <f>IF(C47=0,"",+C47/C15)</f>
        <v/>
      </c>
      <c r="D48" s="139" t="str">
        <f>IF(D47=0,"",+D47/D15)</f>
        <v/>
      </c>
      <c r="E48" s="139" t="str">
        <f>IF(E47=0,"",+E47/E15)</f>
        <v/>
      </c>
      <c r="F48" s="90"/>
    </row>
    <row r="49" spans="1:6" ht="45" customHeight="1" x14ac:dyDescent="0.35">
      <c r="A49" s="328" t="str">
        <f ca="1">Translations!$A$107</f>
        <v>E2. RDT</v>
      </c>
      <c r="B49" s="132" t="s">
        <v>10</v>
      </c>
      <c r="C49" s="142"/>
      <c r="D49" s="142"/>
      <c r="E49" s="142"/>
      <c r="F49" s="90"/>
    </row>
    <row r="50" spans="1:6" ht="45" customHeight="1" x14ac:dyDescent="0.35">
      <c r="A50" s="329"/>
      <c r="B50" s="132" t="s">
        <v>11</v>
      </c>
      <c r="C50" s="139" t="str">
        <f>IF(C49=0,"",+C49/C15)</f>
        <v/>
      </c>
      <c r="D50" s="139" t="str">
        <f>IF(D49=0,"",+D49/D15)</f>
        <v/>
      </c>
      <c r="E50" s="139" t="str">
        <f>IF(E49=0,"",+E49/E15)</f>
        <v/>
      </c>
      <c r="F50" s="90"/>
    </row>
    <row r="51" spans="1:6" ht="45" customHeight="1" x14ac:dyDescent="0.35">
      <c r="A51" s="328" t="str">
        <f ca="1">Translations!$A$32</f>
        <v>F. Coverage from allocation amount and other resources: E + C6</v>
      </c>
      <c r="B51" s="132" t="s">
        <v>10</v>
      </c>
      <c r="C51" s="140">
        <f>+C45+C35</f>
        <v>0</v>
      </c>
      <c r="D51" s="140">
        <f>+D45+D35</f>
        <v>0</v>
      </c>
      <c r="E51" s="141">
        <f>+E45+E35</f>
        <v>0</v>
      </c>
      <c r="F51" s="90"/>
    </row>
    <row r="52" spans="1:6" ht="45" customHeight="1" x14ac:dyDescent="0.35">
      <c r="A52" s="329"/>
      <c r="B52" s="132" t="s">
        <v>11</v>
      </c>
      <c r="C52" s="139" t="str">
        <f>IF(C51=0,"",+C51/C15)</f>
        <v/>
      </c>
      <c r="D52" s="139" t="str">
        <f>IF(D51=0,"",+D51/D15)</f>
        <v/>
      </c>
      <c r="E52" s="139" t="str">
        <f>IF(E51=0,"",+E51/E15)</f>
        <v/>
      </c>
      <c r="F52" s="90"/>
    </row>
    <row r="53" spans="1:6" ht="45" customHeight="1" x14ac:dyDescent="0.35">
      <c r="A53" s="328" t="str">
        <f ca="1">Translations!$A$108</f>
        <v>F1. Microscopy: E1 + C4</v>
      </c>
      <c r="B53" s="132" t="s">
        <v>10</v>
      </c>
      <c r="C53" s="140">
        <f>C47+C31</f>
        <v>0</v>
      </c>
      <c r="D53" s="140">
        <f>D47+D31</f>
        <v>0</v>
      </c>
      <c r="E53" s="141">
        <f>E47+E31</f>
        <v>0</v>
      </c>
      <c r="F53" s="90"/>
    </row>
    <row r="54" spans="1:6" ht="45" customHeight="1" x14ac:dyDescent="0.35">
      <c r="A54" s="329"/>
      <c r="B54" s="132" t="s">
        <v>11</v>
      </c>
      <c r="C54" s="139" t="str">
        <f>IF(C53=0,"",C53/C15)</f>
        <v/>
      </c>
      <c r="D54" s="143" t="str">
        <f>IF(D53=0,"",D53/D15)</f>
        <v/>
      </c>
      <c r="E54" s="143" t="str">
        <f>IF(E53=0,"",E53/E15)</f>
        <v/>
      </c>
      <c r="F54" s="90"/>
    </row>
    <row r="55" spans="1:6" ht="45" customHeight="1" x14ac:dyDescent="0.35">
      <c r="A55" s="328" t="str">
        <f ca="1">Translations!$A$109</f>
        <v>F2. RDT: E2 + C5</v>
      </c>
      <c r="B55" s="132" t="s">
        <v>10</v>
      </c>
      <c r="C55" s="140">
        <f>C49+C33</f>
        <v>0</v>
      </c>
      <c r="D55" s="140">
        <f>D49+D33</f>
        <v>0</v>
      </c>
      <c r="E55" s="141">
        <f>E49+E33</f>
        <v>0</v>
      </c>
      <c r="F55" s="90"/>
    </row>
    <row r="56" spans="1:6" ht="45" customHeight="1" x14ac:dyDescent="0.35">
      <c r="A56" s="329"/>
      <c r="B56" s="132" t="s">
        <v>11</v>
      </c>
      <c r="C56" s="139" t="str">
        <f>IF(C55=0,"",+C55/C15)</f>
        <v/>
      </c>
      <c r="D56" s="139" t="str">
        <f>IF(D55=0,"",+D55/D15)</f>
        <v/>
      </c>
      <c r="E56" s="139" t="str">
        <f>IF(E55=0,"",+E55/E15)</f>
        <v/>
      </c>
      <c r="F56" s="90"/>
    </row>
    <row r="57" spans="1:6" ht="45" customHeight="1" x14ac:dyDescent="0.35">
      <c r="A57" s="328" t="str">
        <f ca="1">Translations!$A$110</f>
        <v>G. Remaining gap: A - F</v>
      </c>
      <c r="B57" s="132" t="s">
        <v>10</v>
      </c>
      <c r="C57" s="140">
        <f>C15-C51</f>
        <v>0</v>
      </c>
      <c r="D57" s="140">
        <f>D15-D51</f>
        <v>0</v>
      </c>
      <c r="E57" s="141">
        <f>E15-E51</f>
        <v>0</v>
      </c>
      <c r="F57" s="90"/>
    </row>
    <row r="58" spans="1:6" ht="45" customHeight="1" x14ac:dyDescent="0.35">
      <c r="A58" s="329"/>
      <c r="B58" s="132" t="s">
        <v>11</v>
      </c>
      <c r="C58" s="139" t="str">
        <f>IF(C57=0,"",+C57/C15)</f>
        <v/>
      </c>
      <c r="D58" s="139" t="str">
        <f>IF(D57=0,"",+D57/D15)</f>
        <v/>
      </c>
      <c r="E58" s="139" t="str">
        <f>IF(E57=0,"",+E57/E15)</f>
        <v/>
      </c>
      <c r="F58" s="91"/>
    </row>
    <row r="59" spans="1:6" x14ac:dyDescent="0.35">
      <c r="A59" s="51"/>
      <c r="B59" s="51"/>
      <c r="C59" s="144"/>
      <c r="D59" s="144"/>
      <c r="E59" s="144"/>
    </row>
    <row r="60" spans="1:6" x14ac:dyDescent="0.35">
      <c r="A60" s="51"/>
      <c r="B60" s="51"/>
      <c r="C60" s="144"/>
      <c r="D60" s="144"/>
      <c r="E60" s="144"/>
    </row>
    <row r="61" spans="1:6" ht="30" customHeight="1" x14ac:dyDescent="0.35">
      <c r="A61" s="343" t="str">
        <f ca="1">Translations!$A$4</f>
        <v>Malaria Diagnosis Programmatic Gap Table</v>
      </c>
      <c r="B61" s="344"/>
      <c r="C61" s="344"/>
      <c r="D61" s="344"/>
      <c r="E61" s="344"/>
      <c r="F61" s="345"/>
    </row>
    <row r="62" spans="1:6" ht="45" customHeight="1" x14ac:dyDescent="0.35">
      <c r="A62" s="129" t="str">
        <f ca="1">Translations!$A$10</f>
        <v>Priority Module</v>
      </c>
      <c r="B62" s="320" t="str">
        <f ca="1">Translations!$A$88</f>
        <v>Case Management</v>
      </c>
      <c r="C62" s="320"/>
      <c r="D62" s="320"/>
      <c r="E62" s="320"/>
      <c r="F62" s="320"/>
    </row>
    <row r="63" spans="1:6" ht="45" customHeight="1" x14ac:dyDescent="0.35">
      <c r="A63" s="129" t="str">
        <f ca="1">Translations!$A$11</f>
        <v>Selected indicator</v>
      </c>
      <c r="B63" s="320" t="str">
        <f ca="1">Translations!$A154</f>
        <v>Proportion of suspected malaria cases that receive a parasitological test in the community (RDTs)</v>
      </c>
      <c r="C63" s="320"/>
      <c r="D63" s="320"/>
      <c r="E63" s="320"/>
      <c r="F63" s="320"/>
    </row>
    <row r="64" spans="1:6" ht="17.149999999999999" customHeight="1" x14ac:dyDescent="0.35">
      <c r="A64" s="339" t="str">
        <f ca="1">Translations!$A$12</f>
        <v>Current national coverage</v>
      </c>
      <c r="B64" s="340"/>
      <c r="C64" s="340"/>
      <c r="D64" s="340"/>
      <c r="E64" s="340"/>
      <c r="F64" s="341"/>
    </row>
    <row r="65" spans="1:6" ht="45" customHeight="1" x14ac:dyDescent="0.35">
      <c r="A65" s="129" t="str">
        <f ca="1">Translations!$A$13</f>
        <v>Insert latest results</v>
      </c>
      <c r="B65" s="21"/>
      <c r="C65" s="130" t="str">
        <f ca="1">Translations!$A$14</f>
        <v>Year</v>
      </c>
      <c r="D65" s="103">
        <v>44</v>
      </c>
      <c r="E65" s="130" t="str">
        <f ca="1">Translations!$A$15</f>
        <v>Data source</v>
      </c>
      <c r="F65" s="103"/>
    </row>
    <row r="66" spans="1:6" ht="45" customHeight="1" x14ac:dyDescent="0.35">
      <c r="A66" s="152" t="str">
        <f ca="1">Translations!$A$16</f>
        <v>Comments</v>
      </c>
      <c r="B66" s="336"/>
      <c r="C66" s="336"/>
      <c r="D66" s="336"/>
      <c r="E66" s="336"/>
      <c r="F66" s="336"/>
    </row>
    <row r="67" spans="1:6" ht="45" customHeight="1" x14ac:dyDescent="0.35">
      <c r="A67" s="154"/>
      <c r="B67" s="355"/>
      <c r="C67" s="153" t="str">
        <f ca="1">Translations!$A$17</f>
        <v>Year 1</v>
      </c>
      <c r="D67" s="130" t="str">
        <f ca="1">Translations!$A$18</f>
        <v>Year 2</v>
      </c>
      <c r="E67" s="130" t="str">
        <f ca="1">Translations!$A$19</f>
        <v>Year 3</v>
      </c>
      <c r="F67" s="337" t="str">
        <f ca="1">Translations!$A$22</f>
        <v>Comments / Assumptions</v>
      </c>
    </row>
    <row r="68" spans="1:6" ht="45" customHeight="1" x14ac:dyDescent="0.35">
      <c r="A68" s="155"/>
      <c r="B68" s="356"/>
      <c r="C68" s="104" t="s">
        <v>9</v>
      </c>
      <c r="D68" s="101" t="s">
        <v>9</v>
      </c>
      <c r="E68" s="101" t="s">
        <v>9</v>
      </c>
      <c r="F68" s="338"/>
    </row>
    <row r="69" spans="1:6" ht="17.149999999999999" customHeight="1" x14ac:dyDescent="0.35">
      <c r="A69" s="364" t="str">
        <f ca="1">Translations!$A$23</f>
        <v>Current estimated country need</v>
      </c>
      <c r="B69" s="365"/>
      <c r="C69" s="365"/>
      <c r="D69" s="365"/>
      <c r="E69" s="365"/>
      <c r="F69" s="366"/>
    </row>
    <row r="70" spans="1:6" ht="45" customHeight="1" x14ac:dyDescent="0.35">
      <c r="A70" s="129" t="str">
        <f ca="1">Translations!$A$115</f>
        <v>A. Total estimated suspected malaria cases (community)</v>
      </c>
      <c r="B70" s="132" t="s">
        <v>10</v>
      </c>
      <c r="C70" s="138"/>
      <c r="D70" s="138"/>
      <c r="E70" s="138"/>
      <c r="F70" s="19"/>
    </row>
    <row r="71" spans="1:6" ht="45" customHeight="1" x14ac:dyDescent="0.35">
      <c r="A71" s="328" t="str">
        <f ca="1">Translations!$A$25</f>
        <v>B. Country targets 
(from National Strategic Plan)</v>
      </c>
      <c r="B71" s="132" t="s">
        <v>10</v>
      </c>
      <c r="C71" s="138"/>
      <c r="D71" s="138"/>
      <c r="E71" s="138"/>
      <c r="F71" s="19"/>
    </row>
    <row r="72" spans="1:6" ht="45" customHeight="1" x14ac:dyDescent="0.35">
      <c r="A72" s="329"/>
      <c r="B72" s="132" t="s">
        <v>11</v>
      </c>
      <c r="C72" s="139" t="str">
        <f>IF(C71=0,"",+C71/C70)</f>
        <v/>
      </c>
      <c r="D72" s="139" t="str">
        <f>IF(D71=0,"",+D71/D70)</f>
        <v/>
      </c>
      <c r="E72" s="139" t="str">
        <f>IF(E71=0,"",+E71/E70)</f>
        <v/>
      </c>
      <c r="F72" s="19"/>
    </row>
    <row r="73" spans="1:6" ht="17.149999999999999" customHeight="1" x14ac:dyDescent="0.35">
      <c r="A73" s="339" t="str">
        <f ca="1">Translations!$A$26</f>
        <v>Country need already covered</v>
      </c>
      <c r="B73" s="340"/>
      <c r="C73" s="340"/>
      <c r="D73" s="340"/>
      <c r="E73" s="340"/>
      <c r="F73" s="341"/>
    </row>
    <row r="74" spans="1:6" ht="45" customHeight="1" x14ac:dyDescent="0.35">
      <c r="A74" s="328" t="str">
        <f ca="1">Translations!$A$116</f>
        <v>C1. Country need planned to be covered by domestic resources</v>
      </c>
      <c r="B74" s="132" t="s">
        <v>10</v>
      </c>
      <c r="C74" s="138"/>
      <c r="D74" s="138"/>
      <c r="E74" s="138"/>
      <c r="F74" s="19"/>
    </row>
    <row r="75" spans="1:6" ht="45" customHeight="1" x14ac:dyDescent="0.35">
      <c r="A75" s="329"/>
      <c r="B75" s="151" t="s">
        <v>11</v>
      </c>
      <c r="C75" s="139" t="str">
        <f>IF(C74=0,"",+C74/C70)</f>
        <v/>
      </c>
      <c r="D75" s="139" t="str">
        <f>IF(D74=0,"",+D74/D70)</f>
        <v/>
      </c>
      <c r="E75" s="139" t="str">
        <f>IF(E74=0,"",+E74/E70)</f>
        <v/>
      </c>
      <c r="F75" s="19"/>
    </row>
    <row r="76" spans="1:6" ht="45" customHeight="1" x14ac:dyDescent="0.35">
      <c r="A76" s="328" t="str">
        <f ca="1">Translations!$A$117</f>
        <v>C2. Country need planned to be covered by external resources</v>
      </c>
      <c r="B76" s="132" t="s">
        <v>10</v>
      </c>
      <c r="C76" s="138"/>
      <c r="D76" s="138"/>
      <c r="E76" s="138"/>
      <c r="F76" s="170"/>
    </row>
    <row r="77" spans="1:6" ht="45" customHeight="1" x14ac:dyDescent="0.35">
      <c r="A77" s="329"/>
      <c r="B77" s="151" t="s">
        <v>11</v>
      </c>
      <c r="C77" s="139" t="str">
        <f>IF(C76=0,"",+C76/C70)</f>
        <v/>
      </c>
      <c r="D77" s="139" t="str">
        <f>IF(D76=0,"",+D76/D70)</f>
        <v/>
      </c>
      <c r="E77" s="139" t="str">
        <f>IF(E76=0,"",+E76/E70)</f>
        <v/>
      </c>
      <c r="F77" s="170"/>
    </row>
    <row r="78" spans="1:6" ht="45" customHeight="1" x14ac:dyDescent="0.35">
      <c r="A78" s="328" t="str">
        <f ca="1">Translations!$A$118</f>
        <v>C3. Total country need already covered</v>
      </c>
      <c r="B78" s="151" t="s">
        <v>10</v>
      </c>
      <c r="C78" s="140">
        <f>+C74+C76</f>
        <v>0</v>
      </c>
      <c r="D78" s="140">
        <f>+D74+D76</f>
        <v>0</v>
      </c>
      <c r="E78" s="140">
        <f>+E74+E76</f>
        <v>0</v>
      </c>
      <c r="F78" s="170"/>
    </row>
    <row r="79" spans="1:6" ht="45" customHeight="1" x14ac:dyDescent="0.35">
      <c r="A79" s="329"/>
      <c r="B79" s="151" t="s">
        <v>11</v>
      </c>
      <c r="C79" s="139" t="str">
        <f>IF(C78=0,"",+C78/C70)</f>
        <v/>
      </c>
      <c r="D79" s="139" t="str">
        <f>IF(D78=0,"",+D78/D70)</f>
        <v/>
      </c>
      <c r="E79" s="139" t="str">
        <f>IF(E78=0,"",+E78/E70)</f>
        <v/>
      </c>
      <c r="F79" s="170"/>
    </row>
    <row r="80" spans="1:6" ht="17.149999999999999" customHeight="1" x14ac:dyDescent="0.35">
      <c r="A80" s="339" t="str">
        <f ca="1">Translations!$A$28</f>
        <v>Programmatic gap</v>
      </c>
      <c r="B80" s="340"/>
      <c r="C80" s="340"/>
      <c r="D80" s="340"/>
      <c r="E80" s="340"/>
      <c r="F80" s="341"/>
    </row>
    <row r="81" spans="1:6" ht="45" customHeight="1" x14ac:dyDescent="0.35">
      <c r="A81" s="328" t="str">
        <f ca="1">Translations!$A$149</f>
        <v>D. Expected annual gap in meeting the need: A - C3</v>
      </c>
      <c r="B81" s="151" t="s">
        <v>10</v>
      </c>
      <c r="C81" s="140">
        <f>+C70-(C78)</f>
        <v>0</v>
      </c>
      <c r="D81" s="140">
        <f>+D70-(D78)</f>
        <v>0</v>
      </c>
      <c r="E81" s="140">
        <f>+E70-(E78)</f>
        <v>0</v>
      </c>
      <c r="F81" s="19"/>
    </row>
    <row r="82" spans="1:6" ht="45" customHeight="1" x14ac:dyDescent="0.35">
      <c r="A82" s="329"/>
      <c r="B82" s="151" t="s">
        <v>11</v>
      </c>
      <c r="C82" s="139" t="str">
        <f>IF(C81=0,"",+C81/C70)</f>
        <v/>
      </c>
      <c r="D82" s="139" t="str">
        <f>IF(D81=0,"",+D81/D70)</f>
        <v/>
      </c>
      <c r="E82" s="139" t="str">
        <f>IF(E81=0,"",+E81/E70)</f>
        <v/>
      </c>
      <c r="F82" s="19"/>
    </row>
    <row r="83" spans="1:6" ht="17.149999999999999" customHeight="1" x14ac:dyDescent="0.35">
      <c r="A83" s="339" t="str">
        <f ca="1">Translations!$A$30</f>
        <v>Country need covered with the allocation amount</v>
      </c>
      <c r="B83" s="340"/>
      <c r="C83" s="340"/>
      <c r="D83" s="340"/>
      <c r="E83" s="340"/>
      <c r="F83" s="341"/>
    </row>
    <row r="84" spans="1:6" ht="45" customHeight="1" x14ac:dyDescent="0.35">
      <c r="A84" s="328" t="str">
        <f ca="1">Translations!$A$31</f>
        <v>E. Targets to be financed by allocation amount</v>
      </c>
      <c r="B84" s="132" t="s">
        <v>10</v>
      </c>
      <c r="C84" s="138"/>
      <c r="D84" s="138"/>
      <c r="E84" s="138"/>
      <c r="F84" s="19"/>
    </row>
    <row r="85" spans="1:6" ht="45" customHeight="1" x14ac:dyDescent="0.35">
      <c r="A85" s="329"/>
      <c r="B85" s="151" t="s">
        <v>11</v>
      </c>
      <c r="C85" s="139" t="str">
        <f>IF(C84=0,"",+C84/C70)</f>
        <v/>
      </c>
      <c r="D85" s="139" t="str">
        <f>IF(D84=0,"",+D84/D70)</f>
        <v/>
      </c>
      <c r="E85" s="139" t="str">
        <f>IF(E84=0,"",+E84/E70)</f>
        <v/>
      </c>
      <c r="F85" s="19"/>
    </row>
    <row r="86" spans="1:6" ht="45" customHeight="1" x14ac:dyDescent="0.35">
      <c r="A86" s="328" t="str">
        <f ca="1">Translations!$A$150</f>
        <v>F. Coverage from allocation amount and other resources: E + C3</v>
      </c>
      <c r="B86" s="151" t="s">
        <v>10</v>
      </c>
      <c r="C86" s="140">
        <f>+C84+C78</f>
        <v>0</v>
      </c>
      <c r="D86" s="140">
        <f>+D84+D78</f>
        <v>0</v>
      </c>
      <c r="E86" s="140">
        <f>+E84+E78</f>
        <v>0</v>
      </c>
      <c r="F86" s="19"/>
    </row>
    <row r="87" spans="1:6" ht="45" customHeight="1" x14ac:dyDescent="0.35">
      <c r="A87" s="329"/>
      <c r="B87" s="151" t="s">
        <v>11</v>
      </c>
      <c r="C87" s="139" t="str">
        <f>IF(C86=0,"",+C86/C70)</f>
        <v/>
      </c>
      <c r="D87" s="139" t="str">
        <f>IF(D86=0,"",+D86/D70)</f>
        <v/>
      </c>
      <c r="E87" s="139" t="str">
        <f>IF(E86=0,"",+E86/E70)</f>
        <v/>
      </c>
      <c r="F87" s="19"/>
    </row>
    <row r="88" spans="1:6" ht="45" customHeight="1" x14ac:dyDescent="0.35">
      <c r="A88" s="328" t="str">
        <f ca="1">Translations!$A$110</f>
        <v>G. Remaining gap: A - F</v>
      </c>
      <c r="B88" s="151" t="s">
        <v>10</v>
      </c>
      <c r="C88" s="140">
        <f>C70-C86</f>
        <v>0</v>
      </c>
      <c r="D88" s="140">
        <f>D70-D86</f>
        <v>0</v>
      </c>
      <c r="E88" s="140">
        <f>E70-E86</f>
        <v>0</v>
      </c>
      <c r="F88" s="19"/>
    </row>
    <row r="89" spans="1:6" ht="45" customHeight="1" x14ac:dyDescent="0.35">
      <c r="A89" s="329"/>
      <c r="B89" s="151" t="s">
        <v>11</v>
      </c>
      <c r="C89" s="139" t="str">
        <f>IF(C88=0,"",+C88/C70)</f>
        <v/>
      </c>
      <c r="D89" s="139" t="str">
        <f>IF(D88=0,"",+D88/D70)</f>
        <v/>
      </c>
      <c r="E89" s="139" t="str">
        <f>IF(E88=0,"",+E88/E70)</f>
        <v/>
      </c>
      <c r="F89" s="19"/>
    </row>
    <row r="90" spans="1:6" ht="17.25" customHeight="1" x14ac:dyDescent="0.3">
      <c r="A90" s="349"/>
      <c r="B90" s="349"/>
      <c r="C90" s="349"/>
      <c r="D90" s="349"/>
      <c r="E90" s="349"/>
      <c r="F90" s="150"/>
    </row>
    <row r="91" spans="1:6" x14ac:dyDescent="0.35">
      <c r="A91" s="147"/>
      <c r="B91" s="147"/>
      <c r="C91" s="148"/>
      <c r="D91" s="148"/>
      <c r="E91" s="148"/>
      <c r="F91" s="149"/>
    </row>
    <row r="92" spans="1:6" ht="30" customHeight="1" x14ac:dyDescent="0.35">
      <c r="A92" s="343" t="str">
        <f ca="1">Translations!$A$4</f>
        <v>Malaria Diagnosis Programmatic Gap Table</v>
      </c>
      <c r="B92" s="344"/>
      <c r="C92" s="344"/>
      <c r="D92" s="344"/>
      <c r="E92" s="344"/>
      <c r="F92" s="345"/>
    </row>
    <row r="93" spans="1:6" ht="45" customHeight="1" x14ac:dyDescent="0.35">
      <c r="A93" s="129" t="str">
        <f ca="1">Translations!$A$10</f>
        <v>Priority Module</v>
      </c>
      <c r="B93" s="320" t="str">
        <f ca="1">Translations!$A$88</f>
        <v>Case Management</v>
      </c>
      <c r="C93" s="320"/>
      <c r="D93" s="320"/>
      <c r="E93" s="320"/>
      <c r="F93" s="320"/>
    </row>
    <row r="94" spans="1:6" ht="45" customHeight="1" x14ac:dyDescent="0.35">
      <c r="A94" s="129" t="str">
        <f ca="1">Translations!$A$11</f>
        <v>Selected indicator</v>
      </c>
      <c r="B94" s="320" t="str">
        <f ca="1">Translations!$A$114</f>
        <v>Proportion of suspected malaria cases that receive a parasitological test at private sector health facilities (microscopy and/or RDTs)</v>
      </c>
      <c r="C94" s="320"/>
      <c r="D94" s="320"/>
      <c r="E94" s="320"/>
      <c r="F94" s="320"/>
    </row>
    <row r="95" spans="1:6" ht="17.149999999999999" customHeight="1" x14ac:dyDescent="0.35">
      <c r="A95" s="339" t="str">
        <f ca="1">Translations!$A$12</f>
        <v>Current national coverage</v>
      </c>
      <c r="B95" s="340"/>
      <c r="C95" s="340"/>
      <c r="D95" s="340"/>
      <c r="E95" s="340"/>
      <c r="F95" s="341"/>
    </row>
    <row r="96" spans="1:6" ht="45" customHeight="1" x14ac:dyDescent="0.35">
      <c r="A96" s="129" t="str">
        <f ca="1">Translations!$A$13</f>
        <v>Insert latest results</v>
      </c>
      <c r="B96" s="21"/>
      <c r="C96" s="130" t="str">
        <f ca="1">Translations!$A$14</f>
        <v>Year</v>
      </c>
      <c r="D96" s="103"/>
      <c r="E96" s="130" t="str">
        <f ca="1">Translations!$A$15</f>
        <v>Data source</v>
      </c>
      <c r="F96" s="103"/>
    </row>
    <row r="97" spans="1:6" ht="45" customHeight="1" x14ac:dyDescent="0.35">
      <c r="A97" s="152" t="str">
        <f ca="1">Translations!$A$16</f>
        <v>Comments</v>
      </c>
      <c r="B97" s="336"/>
      <c r="C97" s="336"/>
      <c r="D97" s="336"/>
      <c r="E97" s="336"/>
      <c r="F97" s="336"/>
    </row>
    <row r="98" spans="1:6" ht="45" customHeight="1" x14ac:dyDescent="0.35">
      <c r="A98" s="154"/>
      <c r="B98" s="355"/>
      <c r="C98" s="157" t="str">
        <f ca="1">Translations!$A$17</f>
        <v>Year 1</v>
      </c>
      <c r="D98" s="158" t="str">
        <f ca="1">Translations!$A$18</f>
        <v>Year 2</v>
      </c>
      <c r="E98" s="158" t="str">
        <f ca="1">Translations!$A$19</f>
        <v>Year 3</v>
      </c>
      <c r="F98" s="194" t="str">
        <f ca="1">Translations!$A$22</f>
        <v>Comments / Assumptions</v>
      </c>
    </row>
    <row r="99" spans="1:6" ht="45" customHeight="1" x14ac:dyDescent="0.35">
      <c r="A99" s="155"/>
      <c r="B99" s="356"/>
      <c r="C99" s="104" t="str">
        <f ca="1">Translations!$A$21</f>
        <v>Insert year</v>
      </c>
      <c r="D99" s="101" t="str">
        <f ca="1">Translations!$A$21</f>
        <v>Insert year</v>
      </c>
      <c r="E99" s="101" t="str">
        <f ca="1">Translations!$A$21</f>
        <v>Insert year</v>
      </c>
      <c r="F99" s="71"/>
    </row>
    <row r="100" spans="1:6" ht="17.149999999999999" customHeight="1" x14ac:dyDescent="0.35">
      <c r="A100" s="364" t="str">
        <f ca="1">Translations!$A$23</f>
        <v>Current estimated country need</v>
      </c>
      <c r="B100" s="365"/>
      <c r="C100" s="365"/>
      <c r="D100" s="365"/>
      <c r="E100" s="365"/>
      <c r="F100" s="366"/>
    </row>
    <row r="101" spans="1:6" ht="45" customHeight="1" x14ac:dyDescent="0.35">
      <c r="A101" s="129" t="str">
        <f ca="1">Translations!$A$152</f>
        <v>A. Total estimated suspected malaria cases (private sector)</v>
      </c>
      <c r="B101" s="132" t="s">
        <v>10</v>
      </c>
      <c r="C101" s="138"/>
      <c r="D101" s="138"/>
      <c r="E101" s="138"/>
      <c r="F101" s="193"/>
    </row>
    <row r="102" spans="1:6" ht="17.149999999999999" customHeight="1" x14ac:dyDescent="0.35">
      <c r="A102" s="339" t="str">
        <f ca="1">Translations!$A$91</f>
        <v>Country target</v>
      </c>
      <c r="B102" s="340"/>
      <c r="C102" s="340"/>
      <c r="D102" s="340"/>
      <c r="E102" s="340"/>
      <c r="F102" s="341"/>
    </row>
    <row r="103" spans="1:6" ht="45" customHeight="1" x14ac:dyDescent="0.35">
      <c r="A103" s="328" t="str">
        <f ca="1">Translations!$A$92</f>
        <v xml:space="preserve">B. Country targets (Microscopy+RDT)
(from National Strategic Plan) </v>
      </c>
      <c r="B103" s="132" t="s">
        <v>10</v>
      </c>
      <c r="C103" s="138"/>
      <c r="D103" s="138"/>
      <c r="E103" s="138"/>
      <c r="F103" s="193"/>
    </row>
    <row r="104" spans="1:6" ht="45" customHeight="1" x14ac:dyDescent="0.35">
      <c r="A104" s="329"/>
      <c r="B104" s="132" t="s">
        <v>11</v>
      </c>
      <c r="C104" s="139" t="str">
        <f>IF(C103=0,"",+C103/C101)</f>
        <v/>
      </c>
      <c r="D104" s="139" t="str">
        <f>IF(D103=0,"",+D103/D101)</f>
        <v/>
      </c>
      <c r="E104" s="139" t="str">
        <f>IF(E103=0,"",+E103/E101)</f>
        <v/>
      </c>
      <c r="F104" s="193"/>
    </row>
    <row r="105" spans="1:6" ht="45" customHeight="1" x14ac:dyDescent="0.35">
      <c r="A105" s="328" t="str">
        <f ca="1">Translations!$A$93</f>
        <v xml:space="preserve">B1. Microscopy </v>
      </c>
      <c r="B105" s="132" t="s">
        <v>10</v>
      </c>
      <c r="C105" s="142"/>
      <c r="D105" s="142"/>
      <c r="E105" s="142"/>
      <c r="F105" s="193"/>
    </row>
    <row r="106" spans="1:6" ht="45" customHeight="1" x14ac:dyDescent="0.35">
      <c r="A106" s="329"/>
      <c r="B106" s="132" t="s">
        <v>11</v>
      </c>
      <c r="C106" s="146" t="str">
        <f>IF(C105=0,"",+C105/C101)</f>
        <v/>
      </c>
      <c r="D106" s="139" t="str">
        <f>IF(D105=0,"",+D105/D101)</f>
        <v/>
      </c>
      <c r="E106" s="139" t="str">
        <f>IF(E105=0,"",+E105/E101)</f>
        <v/>
      </c>
      <c r="F106" s="193"/>
    </row>
    <row r="107" spans="1:6" ht="45" customHeight="1" x14ac:dyDescent="0.35">
      <c r="A107" s="328" t="str">
        <f ca="1">Translations!$A$94</f>
        <v>B2. RDT</v>
      </c>
      <c r="B107" s="132" t="s">
        <v>10</v>
      </c>
      <c r="C107" s="142"/>
      <c r="D107" s="142"/>
      <c r="E107" s="142"/>
      <c r="F107" s="193"/>
    </row>
    <row r="108" spans="1:6" ht="45" customHeight="1" x14ac:dyDescent="0.35">
      <c r="A108" s="329"/>
      <c r="B108" s="132" t="s">
        <v>11</v>
      </c>
      <c r="C108" s="135" t="str">
        <f>IF(C107=0,"",+C107/C101)</f>
        <v/>
      </c>
      <c r="D108" s="139" t="str">
        <f>IF(D107=0,"",+D107/D101)</f>
        <v/>
      </c>
      <c r="E108" s="139" t="str">
        <f>IF(E107=0,"",+E107/E101)</f>
        <v/>
      </c>
      <c r="F108" s="193"/>
    </row>
    <row r="109" spans="1:6" ht="17.149999999999999" customHeight="1" x14ac:dyDescent="0.35">
      <c r="A109" s="339" t="str">
        <f ca="1">Translations!$A$96</f>
        <v>Country need already covered by funding source</v>
      </c>
      <c r="B109" s="340"/>
      <c r="C109" s="340"/>
      <c r="D109" s="340"/>
      <c r="E109" s="340"/>
      <c r="F109" s="341"/>
    </row>
    <row r="110" spans="1:6" ht="45" customHeight="1" x14ac:dyDescent="0.35">
      <c r="A110" s="328" t="str">
        <f ca="1">Translations!$A$97</f>
        <v>C1. Country need planned to be covered by domestic resources (Microscopy+RDT)</v>
      </c>
      <c r="B110" s="132" t="s">
        <v>10</v>
      </c>
      <c r="C110" s="138"/>
      <c r="D110" s="138"/>
      <c r="E110" s="138"/>
      <c r="F110" s="19"/>
    </row>
    <row r="111" spans="1:6" ht="45" customHeight="1" x14ac:dyDescent="0.35">
      <c r="A111" s="329"/>
      <c r="B111" s="132" t="s">
        <v>11</v>
      </c>
      <c r="C111" s="146" t="str">
        <f>IF(C110=0,"",+C110/C101)</f>
        <v/>
      </c>
      <c r="D111" s="139" t="str">
        <f>IF(D110=0,"",+D110/D101)</f>
        <v/>
      </c>
      <c r="E111" s="139" t="str">
        <f>IF(E110=0,"",+E110/E101)</f>
        <v/>
      </c>
      <c r="F111" s="19"/>
    </row>
    <row r="112" spans="1:6" ht="45" customHeight="1" x14ac:dyDescent="0.35">
      <c r="A112" s="328" t="str">
        <f ca="1">Translations!$A$98</f>
        <v>C2. Country need planned to be covered by external resources (Microscopy+RDT)</v>
      </c>
      <c r="B112" s="132" t="s">
        <v>10</v>
      </c>
      <c r="C112" s="142"/>
      <c r="D112" s="142"/>
      <c r="E112" s="142"/>
      <c r="F112" s="19"/>
    </row>
    <row r="113" spans="1:6" ht="45" customHeight="1" x14ac:dyDescent="0.35">
      <c r="A113" s="329"/>
      <c r="B113" s="132" t="s">
        <v>11</v>
      </c>
      <c r="C113" s="135" t="str">
        <f>IF(C112=0,"",+C112/C101)</f>
        <v/>
      </c>
      <c r="D113" s="139" t="str">
        <f>IF(D112=0,"",+D112/D101)</f>
        <v/>
      </c>
      <c r="E113" s="139" t="str">
        <f>IF(E112=0,"",+E112/E101)</f>
        <v/>
      </c>
      <c r="F113" s="19"/>
    </row>
    <row r="114" spans="1:6" ht="45" customHeight="1" x14ac:dyDescent="0.35">
      <c r="A114" s="328" t="str">
        <f ca="1">Translations!$A$99</f>
        <v>C3. Total country need already covered (Microscopy+RDT)</v>
      </c>
      <c r="B114" s="132" t="s">
        <v>10</v>
      </c>
      <c r="C114" s="140">
        <f>C110+C112</f>
        <v>0</v>
      </c>
      <c r="D114" s="140">
        <f>D110+D112</f>
        <v>0</v>
      </c>
      <c r="E114" s="141">
        <f>E110+E112</f>
        <v>0</v>
      </c>
      <c r="F114" s="19"/>
    </row>
    <row r="115" spans="1:6" ht="45" customHeight="1" x14ac:dyDescent="0.35">
      <c r="A115" s="329"/>
      <c r="B115" s="132" t="s">
        <v>11</v>
      </c>
      <c r="C115" s="135" t="str">
        <f>IF(C114=0,"",+C114/C101)</f>
        <v/>
      </c>
      <c r="D115" s="139" t="str">
        <f>IF(D114=0,"",+D114/D101)</f>
        <v/>
      </c>
      <c r="E115" s="139" t="str">
        <f>IF(E114=0,"",+E114/E101)</f>
        <v/>
      </c>
      <c r="F115" s="19"/>
    </row>
    <row r="116" spans="1:6" ht="17.149999999999999" customHeight="1" x14ac:dyDescent="0.35">
      <c r="A116" s="339" t="str">
        <f ca="1">Translations!$A$100</f>
        <v>Country need already covered by diagnosis method</v>
      </c>
      <c r="B116" s="340"/>
      <c r="C116" s="340"/>
      <c r="D116" s="340"/>
      <c r="E116" s="340"/>
      <c r="F116" s="341"/>
    </row>
    <row r="117" spans="1:6" ht="45" customHeight="1" x14ac:dyDescent="0.35">
      <c r="A117" s="328" t="str">
        <f ca="1">Translations!$A$101</f>
        <v>C4. Country need planned to be covered (domestic+external resources): Microscopy</v>
      </c>
      <c r="B117" s="132" t="s">
        <v>10</v>
      </c>
      <c r="C117" s="142"/>
      <c r="D117" s="142"/>
      <c r="E117" s="142"/>
      <c r="F117" s="19"/>
    </row>
    <row r="118" spans="1:6" ht="45" customHeight="1" x14ac:dyDescent="0.35">
      <c r="A118" s="329"/>
      <c r="B118" s="132" t="s">
        <v>11</v>
      </c>
      <c r="C118" s="135" t="str">
        <f>IF(C117=0,"",+C117/C101)</f>
        <v/>
      </c>
      <c r="D118" s="139" t="str">
        <f>IF(D117=0,"",+D117/D101)</f>
        <v/>
      </c>
      <c r="E118" s="139" t="str">
        <f>IF(E117=0,"",+E117/E101)</f>
        <v/>
      </c>
      <c r="F118" s="19"/>
    </row>
    <row r="119" spans="1:6" ht="45" customHeight="1" x14ac:dyDescent="0.35">
      <c r="A119" s="328" t="str">
        <f ca="1">Translations!$A$102</f>
        <v>C5. Country need planned to be covered (domestic+external resources): RDT</v>
      </c>
      <c r="B119" s="132" t="s">
        <v>10</v>
      </c>
      <c r="C119" s="142"/>
      <c r="D119" s="142"/>
      <c r="E119" s="142"/>
      <c r="F119" s="19"/>
    </row>
    <row r="120" spans="1:6" ht="45" customHeight="1" x14ac:dyDescent="0.35">
      <c r="A120" s="329"/>
      <c r="B120" s="132" t="s">
        <v>11</v>
      </c>
      <c r="C120" s="146" t="str">
        <f>IF(C119=0,"",+C119/C101)</f>
        <v/>
      </c>
      <c r="D120" s="139" t="str">
        <f>IF(D119=0,"",+D119/D101)</f>
        <v/>
      </c>
      <c r="E120" s="139" t="str">
        <f>IF(E119=0,"",+E119/E101)</f>
        <v/>
      </c>
      <c r="F120" s="19"/>
    </row>
    <row r="121" spans="1:6" ht="45" customHeight="1" x14ac:dyDescent="0.35">
      <c r="A121" s="328" t="str">
        <f ca="1">Translations!$A$103</f>
        <v>C6. Total country need already covered (domestic+external resources)</v>
      </c>
      <c r="B121" s="132" t="s">
        <v>10</v>
      </c>
      <c r="C121" s="140">
        <f>C117+C119</f>
        <v>0</v>
      </c>
      <c r="D121" s="140">
        <f>D117+D119</f>
        <v>0</v>
      </c>
      <c r="E121" s="140">
        <f>E117+E119</f>
        <v>0</v>
      </c>
      <c r="F121" s="19"/>
    </row>
    <row r="122" spans="1:6" ht="45" customHeight="1" x14ac:dyDescent="0.35">
      <c r="A122" s="329"/>
      <c r="B122" s="132" t="s">
        <v>11</v>
      </c>
      <c r="C122" s="146" t="str">
        <f>IF(C121=0,"",+C121/C101)</f>
        <v/>
      </c>
      <c r="D122" s="139" t="str">
        <f>IF(D121=0,"",+D121/D101)</f>
        <v/>
      </c>
      <c r="E122" s="139" t="str">
        <f>IF(E121=0,"",+E121/E101)</f>
        <v/>
      </c>
      <c r="F122" s="19"/>
    </row>
    <row r="123" spans="1:6" ht="17.149999999999999" customHeight="1" x14ac:dyDescent="0.35">
      <c r="A123" s="339" t="str">
        <f ca="1">Translations!$A$28</f>
        <v>Programmatic gap</v>
      </c>
      <c r="B123" s="340"/>
      <c r="C123" s="340"/>
      <c r="D123" s="340"/>
      <c r="E123" s="340"/>
      <c r="F123" s="341"/>
    </row>
    <row r="124" spans="1:6" ht="45" customHeight="1" x14ac:dyDescent="0.35">
      <c r="A124" s="328" t="str">
        <f ca="1">Translations!$A$29</f>
        <v>D. Expected annual gap in meeting the need: A - C6</v>
      </c>
      <c r="B124" s="132" t="s">
        <v>10</v>
      </c>
      <c r="C124" s="140">
        <f>+C101-C121</f>
        <v>0</v>
      </c>
      <c r="D124" s="140">
        <f>+D101-D121</f>
        <v>0</v>
      </c>
      <c r="E124" s="140">
        <f>+E101-E121</f>
        <v>0</v>
      </c>
      <c r="F124" s="19"/>
    </row>
    <row r="125" spans="1:6" ht="45" customHeight="1" x14ac:dyDescent="0.35">
      <c r="A125" s="329"/>
      <c r="B125" s="132" t="s">
        <v>11</v>
      </c>
      <c r="C125" s="146" t="str">
        <f>IF(C124=0,"",+C124/C101)</f>
        <v/>
      </c>
      <c r="D125" s="139" t="str">
        <f>IF(D124=0,"",+D124/D101)</f>
        <v/>
      </c>
      <c r="E125" s="139" t="str">
        <f>IF(E124=0,"",+E124/E101)</f>
        <v/>
      </c>
      <c r="F125" s="19"/>
    </row>
    <row r="126" spans="1:6" ht="45" customHeight="1" x14ac:dyDescent="0.35">
      <c r="A126" s="328" t="str">
        <f ca="1">Translations!$A$104</f>
        <v>Microscopy: B1 - C4</v>
      </c>
      <c r="B126" s="132" t="s">
        <v>10</v>
      </c>
      <c r="C126" s="140">
        <f>C105-C117</f>
        <v>0</v>
      </c>
      <c r="D126" s="140">
        <f>D105-D117</f>
        <v>0</v>
      </c>
      <c r="E126" s="140">
        <f>E105-E117</f>
        <v>0</v>
      </c>
      <c r="F126" s="19"/>
    </row>
    <row r="127" spans="1:6" ht="45" customHeight="1" x14ac:dyDescent="0.35">
      <c r="A127" s="329"/>
      <c r="B127" s="132" t="s">
        <v>11</v>
      </c>
      <c r="C127" s="146" t="str">
        <f>IF(C126=0,"", C126/C101)</f>
        <v/>
      </c>
      <c r="D127" s="139" t="str">
        <f t="shared" ref="D127:E127" si="3">IF(D126=0,"", D126/D101)</f>
        <v/>
      </c>
      <c r="E127" s="139" t="str">
        <f t="shared" si="3"/>
        <v/>
      </c>
      <c r="F127" s="19"/>
    </row>
    <row r="128" spans="1:6" ht="45" customHeight="1" x14ac:dyDescent="0.35">
      <c r="A128" s="328" t="str">
        <f ca="1">Translations!$A$105</f>
        <v>RDT: B2 - C5</v>
      </c>
      <c r="B128" s="132" t="s">
        <v>10</v>
      </c>
      <c r="C128" s="140">
        <f>C107-C119</f>
        <v>0</v>
      </c>
      <c r="D128" s="140">
        <f>D107-D119</f>
        <v>0</v>
      </c>
      <c r="E128" s="140">
        <f>E107-E119</f>
        <v>0</v>
      </c>
      <c r="F128" s="19"/>
    </row>
    <row r="129" spans="1:6" ht="45" customHeight="1" x14ac:dyDescent="0.35">
      <c r="A129" s="329"/>
      <c r="B129" s="132" t="s">
        <v>11</v>
      </c>
      <c r="C129" s="146" t="str">
        <f>IF(C128=0,"",+C128/C101)</f>
        <v/>
      </c>
      <c r="D129" s="139" t="str">
        <f>IF(D128=0,"",+D128/D101)</f>
        <v/>
      </c>
      <c r="E129" s="139" t="str">
        <f>IF(E128=0,"",+E128/E101)</f>
        <v/>
      </c>
      <c r="F129" s="19"/>
    </row>
    <row r="130" spans="1:6" ht="17.149999999999999" customHeight="1" x14ac:dyDescent="0.35">
      <c r="A130" s="339" t="str">
        <f ca="1">Translations!$A$30</f>
        <v>Country need covered with the allocation amount</v>
      </c>
      <c r="B130" s="340"/>
      <c r="C130" s="340"/>
      <c r="D130" s="340"/>
      <c r="E130" s="340"/>
      <c r="F130" s="341"/>
    </row>
    <row r="131" spans="1:6" ht="45" customHeight="1" x14ac:dyDescent="0.35">
      <c r="A131" s="328" t="str">
        <f ca="1">Translations!$A$31</f>
        <v>E. Targets to be financed by allocation amount</v>
      </c>
      <c r="B131" s="132" t="s">
        <v>10</v>
      </c>
      <c r="C131" s="138"/>
      <c r="D131" s="138"/>
      <c r="E131" s="138"/>
      <c r="F131" s="19"/>
    </row>
    <row r="132" spans="1:6" ht="45" customHeight="1" x14ac:dyDescent="0.35">
      <c r="A132" s="329"/>
      <c r="B132" s="132" t="s">
        <v>11</v>
      </c>
      <c r="C132" s="135" t="str">
        <f>IF(C131=0,"",+C131/C101)</f>
        <v/>
      </c>
      <c r="D132" s="139" t="str">
        <f>IF(D131=0,"",+D131/D101)</f>
        <v/>
      </c>
      <c r="E132" s="139" t="str">
        <f>IF(E131=0,"",+E131/E101)</f>
        <v/>
      </c>
      <c r="F132" s="19"/>
    </row>
    <row r="133" spans="1:6" ht="45" customHeight="1" x14ac:dyDescent="0.35">
      <c r="A133" s="328" t="str">
        <f ca="1">Translations!$A$106</f>
        <v>E1. Microscopy</v>
      </c>
      <c r="B133" s="132" t="s">
        <v>10</v>
      </c>
      <c r="C133" s="142"/>
      <c r="D133" s="142"/>
      <c r="E133" s="142"/>
      <c r="F133" s="19"/>
    </row>
    <row r="134" spans="1:6" ht="45" customHeight="1" x14ac:dyDescent="0.35">
      <c r="A134" s="329"/>
      <c r="B134" s="132" t="s">
        <v>11</v>
      </c>
      <c r="C134" s="146" t="str">
        <f>IF(C133=0,"",+C133/C101)</f>
        <v/>
      </c>
      <c r="D134" s="139" t="str">
        <f>IF(D133=0,"",+D133/D101)</f>
        <v/>
      </c>
      <c r="E134" s="139" t="str">
        <f>IF(E133=0,"",+E133/E101)</f>
        <v/>
      </c>
      <c r="F134" s="19"/>
    </row>
    <row r="135" spans="1:6" ht="45" customHeight="1" x14ac:dyDescent="0.35">
      <c r="A135" s="328" t="str">
        <f ca="1">Translations!$A$107</f>
        <v>E2. RDT</v>
      </c>
      <c r="B135" s="132" t="s">
        <v>10</v>
      </c>
      <c r="C135" s="142"/>
      <c r="D135" s="142"/>
      <c r="E135" s="142"/>
      <c r="F135" s="19"/>
    </row>
    <row r="136" spans="1:6" ht="45" customHeight="1" x14ac:dyDescent="0.35">
      <c r="A136" s="329"/>
      <c r="B136" s="132" t="s">
        <v>11</v>
      </c>
      <c r="C136" s="146" t="str">
        <f>IF(C135=0,"",+C135/C101)</f>
        <v/>
      </c>
      <c r="D136" s="139" t="str">
        <f>IF(D135=0,"",+D135/D101)</f>
        <v/>
      </c>
      <c r="E136" s="139" t="str">
        <f>IF(E135=0,"",+E135/E101)</f>
        <v/>
      </c>
      <c r="F136" s="19"/>
    </row>
    <row r="137" spans="1:6" ht="45" customHeight="1" x14ac:dyDescent="0.35">
      <c r="A137" s="328" t="str">
        <f ca="1">Translations!$A$32</f>
        <v>F. Coverage from allocation amount and other resources: E + C6</v>
      </c>
      <c r="B137" s="132" t="s">
        <v>10</v>
      </c>
      <c r="C137" s="140">
        <f>+C131+C121</f>
        <v>0</v>
      </c>
      <c r="D137" s="140">
        <f>+D131+D121</f>
        <v>0</v>
      </c>
      <c r="E137" s="140">
        <f>+E131+E121</f>
        <v>0</v>
      </c>
      <c r="F137" s="19"/>
    </row>
    <row r="138" spans="1:6" ht="45" customHeight="1" x14ac:dyDescent="0.35">
      <c r="A138" s="329"/>
      <c r="B138" s="132" t="s">
        <v>11</v>
      </c>
      <c r="C138" s="146" t="str">
        <f>IF(C137=0,"",+C137/C101)</f>
        <v/>
      </c>
      <c r="D138" s="139" t="str">
        <f>IF(D137=0,"",+D137/D101)</f>
        <v/>
      </c>
      <c r="E138" s="139" t="str">
        <f>IF(E137=0,"",+E137/E101)</f>
        <v/>
      </c>
      <c r="F138" s="19"/>
    </row>
    <row r="139" spans="1:6" ht="45" customHeight="1" x14ac:dyDescent="0.35">
      <c r="A139" s="328" t="str">
        <f ca="1">Translations!$A$108</f>
        <v>F1. Microscopy: E1 + C4</v>
      </c>
      <c r="B139" s="132" t="s">
        <v>10</v>
      </c>
      <c r="C139" s="140">
        <f>C133+C117</f>
        <v>0</v>
      </c>
      <c r="D139" s="140">
        <f>D133+D117</f>
        <v>0</v>
      </c>
      <c r="E139" s="140">
        <f>E133+E117</f>
        <v>0</v>
      </c>
      <c r="F139" s="19"/>
    </row>
    <row r="140" spans="1:6" ht="45" customHeight="1" x14ac:dyDescent="0.35">
      <c r="A140" s="329"/>
      <c r="B140" s="132" t="s">
        <v>11</v>
      </c>
      <c r="C140" s="135" t="str">
        <f>IF(C135=0,"",+C139/C101)</f>
        <v/>
      </c>
      <c r="D140" s="146" t="str">
        <f>IF(D135=0,"",+D139/D101)</f>
        <v/>
      </c>
      <c r="E140" s="146" t="str">
        <f>IF(E135=0,"",+E139/E101)</f>
        <v/>
      </c>
      <c r="F140" s="19"/>
    </row>
    <row r="141" spans="1:6" ht="45" customHeight="1" x14ac:dyDescent="0.35">
      <c r="A141" s="328" t="str">
        <f ca="1">Translations!$A$109</f>
        <v>F2. RDT: E2 + C5</v>
      </c>
      <c r="B141" s="132" t="s">
        <v>10</v>
      </c>
      <c r="C141" s="140">
        <f>C135+C119</f>
        <v>0</v>
      </c>
      <c r="D141" s="140">
        <f>D135+D119</f>
        <v>0</v>
      </c>
      <c r="E141" s="140">
        <f>E135+E119</f>
        <v>0</v>
      </c>
      <c r="F141" s="19"/>
    </row>
    <row r="142" spans="1:6" ht="45" customHeight="1" x14ac:dyDescent="0.35">
      <c r="A142" s="329"/>
      <c r="B142" s="132" t="s">
        <v>11</v>
      </c>
      <c r="C142" s="146" t="str">
        <f>IF(C141=0,"",+C141/C101)</f>
        <v/>
      </c>
      <c r="D142" s="139" t="str">
        <f>IF(D141=0,"",+D141/D101)</f>
        <v/>
      </c>
      <c r="E142" s="139" t="str">
        <f>IF(E141=0,"",+E141/E101)</f>
        <v/>
      </c>
      <c r="F142" s="19"/>
    </row>
    <row r="143" spans="1:6" ht="45" customHeight="1" x14ac:dyDescent="0.35">
      <c r="A143" s="328" t="str">
        <f ca="1">Translations!$A$110</f>
        <v>G. Remaining gap: A - F</v>
      </c>
      <c r="B143" s="132" t="s">
        <v>10</v>
      </c>
      <c r="C143" s="140">
        <f>C101-C137</f>
        <v>0</v>
      </c>
      <c r="D143" s="140">
        <f>D101-D137</f>
        <v>0</v>
      </c>
      <c r="E143" s="140">
        <f>E101-E137</f>
        <v>0</v>
      </c>
      <c r="F143" s="19"/>
    </row>
    <row r="144" spans="1:6" ht="45" customHeight="1" x14ac:dyDescent="0.35">
      <c r="A144" s="329"/>
      <c r="B144" s="132" t="s">
        <v>11</v>
      </c>
      <c r="C144" s="146" t="str">
        <f>IF(C143=0,"",+C143/C101)</f>
        <v/>
      </c>
      <c r="D144" s="139" t="str">
        <f>IF(D143=0,"",+D143/D101)</f>
        <v/>
      </c>
      <c r="E144" s="139" t="str">
        <f>IF(E143=0,"",+E143/E101)</f>
        <v/>
      </c>
      <c r="F144" s="19"/>
    </row>
    <row r="145" spans="1:6" x14ac:dyDescent="0.35">
      <c r="A145" s="357" t="s">
        <v>791</v>
      </c>
      <c r="B145" s="358"/>
      <c r="C145" s="358"/>
      <c r="D145" s="358"/>
      <c r="E145" s="358"/>
      <c r="F145" s="359"/>
    </row>
    <row r="146" spans="1:6" x14ac:dyDescent="0.35">
      <c r="A146" s="360"/>
      <c r="B146" s="358"/>
      <c r="C146" s="358"/>
      <c r="D146" s="358"/>
      <c r="E146" s="358"/>
      <c r="F146" s="359"/>
    </row>
    <row r="147" spans="1:6" x14ac:dyDescent="0.35">
      <c r="A147" s="360"/>
      <c r="B147" s="358"/>
      <c r="C147" s="358"/>
      <c r="D147" s="358"/>
      <c r="E147" s="358"/>
      <c r="F147" s="359"/>
    </row>
    <row r="148" spans="1:6" x14ac:dyDescent="0.35">
      <c r="A148" s="360"/>
      <c r="B148" s="358"/>
      <c r="C148" s="358"/>
      <c r="D148" s="358"/>
      <c r="E148" s="358"/>
      <c r="F148" s="359"/>
    </row>
    <row r="149" spans="1:6" x14ac:dyDescent="0.35">
      <c r="A149" s="360"/>
      <c r="B149" s="358"/>
      <c r="C149" s="358"/>
      <c r="D149" s="358"/>
      <c r="E149" s="358"/>
      <c r="F149" s="359"/>
    </row>
    <row r="150" spans="1:6" x14ac:dyDescent="0.35">
      <c r="A150" s="360"/>
      <c r="B150" s="358"/>
      <c r="C150" s="358"/>
      <c r="D150" s="358"/>
      <c r="E150" s="358"/>
      <c r="F150" s="359"/>
    </row>
    <row r="151" spans="1:6" x14ac:dyDescent="0.35">
      <c r="A151" s="360"/>
      <c r="B151" s="358"/>
      <c r="C151" s="358"/>
      <c r="D151" s="358"/>
      <c r="E151" s="358"/>
      <c r="F151" s="359"/>
    </row>
    <row r="152" spans="1:6" x14ac:dyDescent="0.35">
      <c r="A152" s="360"/>
      <c r="B152" s="358"/>
      <c r="C152" s="358"/>
      <c r="D152" s="358"/>
      <c r="E152" s="358"/>
      <c r="F152" s="359"/>
    </row>
    <row r="153" spans="1:6" x14ac:dyDescent="0.35">
      <c r="A153" s="360"/>
      <c r="B153" s="358"/>
      <c r="C153" s="358"/>
      <c r="D153" s="358"/>
      <c r="E153" s="358"/>
      <c r="F153" s="359"/>
    </row>
    <row r="154" spans="1:6" x14ac:dyDescent="0.35">
      <c r="A154" s="360"/>
      <c r="B154" s="358"/>
      <c r="C154" s="358"/>
      <c r="D154" s="358"/>
      <c r="E154" s="358"/>
      <c r="F154" s="359"/>
    </row>
    <row r="155" spans="1:6" x14ac:dyDescent="0.35">
      <c r="A155" s="361"/>
      <c r="B155" s="362"/>
      <c r="C155" s="362"/>
      <c r="D155" s="362"/>
      <c r="E155" s="362"/>
      <c r="F155" s="363"/>
    </row>
  </sheetData>
  <sheetProtection algorithmName="SHA-512" hashValue="AhHzujFa+/ZaV6Zx9EVCOkbfNMz4kw2umuPChjjGZ0GazlSaERGnqzKSOKOB4Ex09Fijx06QR57cIIjCqgPNqA==" saltValue="pZu7k/NnG28RMnW5sQg8XQ==" spinCount="100000" sheet="1" formatColumns="0" formatRows="0"/>
  <mergeCells count="91">
    <mergeCell ref="A102:F102"/>
    <mergeCell ref="A109:F109"/>
    <mergeCell ref="A116:F116"/>
    <mergeCell ref="A123:F123"/>
    <mergeCell ref="A130:F130"/>
    <mergeCell ref="A128:A129"/>
    <mergeCell ref="A124:A125"/>
    <mergeCell ref="A126:A127"/>
    <mergeCell ref="A80:F80"/>
    <mergeCell ref="A83:F83"/>
    <mergeCell ref="A95:F95"/>
    <mergeCell ref="A100:F100"/>
    <mergeCell ref="B98:B99"/>
    <mergeCell ref="A64:F64"/>
    <mergeCell ref="B67:B68"/>
    <mergeCell ref="A69:F69"/>
    <mergeCell ref="A53:A54"/>
    <mergeCell ref="A73:F73"/>
    <mergeCell ref="A11:F11"/>
    <mergeCell ref="A14:F14"/>
    <mergeCell ref="A12:A13"/>
    <mergeCell ref="B12:B13"/>
    <mergeCell ref="A145:F155"/>
    <mergeCell ref="A143:A144"/>
    <mergeCell ref="A117:A118"/>
    <mergeCell ref="A119:A120"/>
    <mergeCell ref="A121:A122"/>
    <mergeCell ref="A141:A142"/>
    <mergeCell ref="A139:A140"/>
    <mergeCell ref="A137:A138"/>
    <mergeCell ref="A110:A111"/>
    <mergeCell ref="A112:A113"/>
    <mergeCell ref="A114:A115"/>
    <mergeCell ref="A135:A136"/>
    <mergeCell ref="A131:A132"/>
    <mergeCell ref="A133:A134"/>
    <mergeCell ref="A103:A104"/>
    <mergeCell ref="A107:A108"/>
    <mergeCell ref="A51:A52"/>
    <mergeCell ref="A84:A85"/>
    <mergeCell ref="A105:A106"/>
    <mergeCell ref="A90:E90"/>
    <mergeCell ref="A81:A82"/>
    <mergeCell ref="A88:A89"/>
    <mergeCell ref="A76:A77"/>
    <mergeCell ref="A78:A79"/>
    <mergeCell ref="A74:A75"/>
    <mergeCell ref="A86:A87"/>
    <mergeCell ref="A57:A58"/>
    <mergeCell ref="B66:F66"/>
    <mergeCell ref="A4:F4"/>
    <mergeCell ref="A92:F92"/>
    <mergeCell ref="B93:F93"/>
    <mergeCell ref="B94:F94"/>
    <mergeCell ref="B10:F10"/>
    <mergeCell ref="A8:F8"/>
    <mergeCell ref="B7:F7"/>
    <mergeCell ref="A35:A36"/>
    <mergeCell ref="A24:A25"/>
    <mergeCell ref="A26:A27"/>
    <mergeCell ref="A31:A32"/>
    <mergeCell ref="A61:F61"/>
    <mergeCell ref="A28:A29"/>
    <mergeCell ref="A38:A39"/>
    <mergeCell ref="B62:F62"/>
    <mergeCell ref="B63:F63"/>
    <mergeCell ref="A40:A41"/>
    <mergeCell ref="A45:A46"/>
    <mergeCell ref="F12:F13"/>
    <mergeCell ref="A19:A20"/>
    <mergeCell ref="A16:F16"/>
    <mergeCell ref="A23:F23"/>
    <mergeCell ref="A30:F30"/>
    <mergeCell ref="A37:F37"/>
    <mergeCell ref="A44:F44"/>
    <mergeCell ref="A3:E3"/>
    <mergeCell ref="A47:A48"/>
    <mergeCell ref="F1:F3"/>
    <mergeCell ref="A5:F5"/>
    <mergeCell ref="B97:F97"/>
    <mergeCell ref="A1:E1"/>
    <mergeCell ref="A2:E2"/>
    <mergeCell ref="B6:F6"/>
    <mergeCell ref="F67:F68"/>
    <mergeCell ref="A71:A72"/>
    <mergeCell ref="A21:A22"/>
    <mergeCell ref="A42:A43"/>
    <mergeCell ref="A55:A56"/>
    <mergeCell ref="A49:A50"/>
    <mergeCell ref="A33:A34"/>
    <mergeCell ref="A17:A18"/>
  </mergeCells>
  <pageMargins left="0.70866141732283472" right="0.70866141732283472" top="0.74803149606299213" bottom="0.74803149606299213" header="0.31496062992125984" footer="0.31496062992125984"/>
  <pageSetup paperSize="8" scale="57" fitToHeight="3" orientation="portrait" horizontalDpi="200" verticalDpi="200" r:id="rId1"/>
  <rowBreaks count="3" manualBreakCount="3">
    <brk id="59" max="6" man="1"/>
    <brk id="91" max="6" man="1"/>
    <brk id="144" max="6" man="1"/>
  </rowBreaks>
  <ignoredErrors>
    <ignoredError sqref="C55:E56 C41:E41 C127:E127" formula="1"/>
    <ignoredError sqref="C57:E57" formula="1" unlockedFormula="1"/>
    <ignoredError sqref="C88:E88"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sheetPr>
  <dimension ref="A1:T178"/>
  <sheetViews>
    <sheetView view="pageBreakPreview" zoomScale="60" zoomScaleNormal="90" zoomScalePageLayoutView="90" workbookViewId="0">
      <selection activeCell="B9" sqref="B9"/>
    </sheetView>
  </sheetViews>
  <sheetFormatPr defaultColWidth="9.1796875" defaultRowHeight="14" x14ac:dyDescent="0.3"/>
  <cols>
    <col min="1" max="1" width="30.6328125" style="5" customWidth="1"/>
    <col min="2" max="5" width="11.6328125" style="5" customWidth="1"/>
    <col min="6" max="6" width="68.36328125" style="5" customWidth="1"/>
    <col min="7" max="16384" width="9.1796875" style="5"/>
  </cols>
  <sheetData>
    <row r="1" spans="1:20" s="46" customFormat="1" ht="22" customHeight="1" x14ac:dyDescent="0.3">
      <c r="A1" s="327" t="s">
        <v>21</v>
      </c>
      <c r="B1" s="327"/>
      <c r="C1" s="327"/>
      <c r="D1" s="327"/>
      <c r="E1" s="327"/>
      <c r="F1" s="330" t="str">
        <f ca="1">Translations!$G$118</f>
        <v>Latest version updated: 9 February 2023</v>
      </c>
      <c r="G1" s="44"/>
      <c r="H1" s="44"/>
      <c r="I1" s="44"/>
      <c r="J1" s="44"/>
      <c r="K1" s="44"/>
      <c r="L1" s="44"/>
      <c r="M1" s="45"/>
      <c r="N1" s="45"/>
      <c r="O1" s="45"/>
      <c r="P1" s="45"/>
      <c r="Q1" s="45"/>
      <c r="R1" s="45"/>
      <c r="S1" s="45"/>
      <c r="T1" s="45"/>
    </row>
    <row r="2" spans="1:20" s="46" customFormat="1" ht="22" customHeight="1" x14ac:dyDescent="0.3">
      <c r="A2" s="327" t="s">
        <v>22</v>
      </c>
      <c r="B2" s="327"/>
      <c r="C2" s="327"/>
      <c r="D2" s="327"/>
      <c r="E2" s="327"/>
      <c r="F2" s="331"/>
      <c r="G2" s="44"/>
      <c r="H2" s="44"/>
      <c r="I2" s="44"/>
      <c r="J2" s="44"/>
      <c r="K2" s="44"/>
      <c r="L2" s="44"/>
      <c r="M2" s="45"/>
      <c r="N2" s="45"/>
      <c r="O2" s="45"/>
      <c r="P2" s="45"/>
      <c r="Q2" s="45"/>
      <c r="R2" s="45"/>
      <c r="S2" s="45"/>
      <c r="T2" s="45"/>
    </row>
    <row r="3" spans="1:20" s="46" customFormat="1" ht="22" customHeight="1" x14ac:dyDescent="0.3">
      <c r="A3" s="327" t="s">
        <v>23</v>
      </c>
      <c r="B3" s="327"/>
      <c r="C3" s="327"/>
      <c r="D3" s="327"/>
      <c r="E3" s="327"/>
      <c r="F3" s="332"/>
      <c r="G3" s="44"/>
      <c r="H3" s="44"/>
      <c r="I3" s="44"/>
      <c r="J3" s="44"/>
      <c r="K3" s="44"/>
      <c r="L3" s="44"/>
      <c r="M3" s="45"/>
      <c r="N3" s="45"/>
      <c r="O3" s="45"/>
      <c r="P3" s="45"/>
      <c r="Q3" s="45"/>
      <c r="R3" s="45"/>
      <c r="S3" s="45"/>
      <c r="T3" s="45"/>
    </row>
    <row r="4" spans="1:20" s="46" customFormat="1" ht="57.75" customHeight="1" x14ac:dyDescent="0.3">
      <c r="A4" s="342" t="str">
        <f ca="1">Translations!$G$114</f>
        <v xml:space="preserve">Carefully read the instructions in the "Instructions" tab before completing the programmatic gap analysis table. 
The instructions have been tailored to each specific module/intervention. </v>
      </c>
      <c r="B4" s="342"/>
      <c r="C4" s="342"/>
      <c r="D4" s="342"/>
      <c r="E4" s="342"/>
      <c r="F4" s="342"/>
    </row>
    <row r="5" spans="1:20" s="75" customFormat="1" ht="30" customHeight="1" x14ac:dyDescent="0.35">
      <c r="A5" s="333" t="str">
        <f ca="1">Translations!$A$5</f>
        <v>Malaria Treatment Programmatic Gap Table</v>
      </c>
      <c r="B5" s="334"/>
      <c r="C5" s="334"/>
      <c r="D5" s="334"/>
      <c r="E5" s="334"/>
      <c r="F5" s="335"/>
    </row>
    <row r="6" spans="1:20" s="75" customFormat="1" ht="45" customHeight="1" x14ac:dyDescent="0.35">
      <c r="A6" s="129" t="str">
        <f ca="1">Translations!$A$10</f>
        <v>Priority Module</v>
      </c>
      <c r="B6" s="320" t="str">
        <f ca="1">Translations!$A$88</f>
        <v>Case Management</v>
      </c>
      <c r="C6" s="320"/>
      <c r="D6" s="320"/>
      <c r="E6" s="320"/>
      <c r="F6" s="320"/>
    </row>
    <row r="7" spans="1:20" s="75" customFormat="1" ht="45" customHeight="1" x14ac:dyDescent="0.35">
      <c r="A7" s="129" t="str">
        <f ca="1">Translations!$A$11</f>
        <v>Selected indicator</v>
      </c>
      <c r="B7" s="320"/>
      <c r="C7" s="320"/>
      <c r="D7" s="320"/>
      <c r="E7" s="320"/>
      <c r="F7" s="320"/>
    </row>
    <row r="8" spans="1:20" s="75" customFormat="1" ht="17.149999999999999" customHeight="1" x14ac:dyDescent="0.35">
      <c r="A8" s="339" t="str">
        <f ca="1">Translations!$A$12</f>
        <v>Current national coverage</v>
      </c>
      <c r="B8" s="340"/>
      <c r="C8" s="340"/>
      <c r="D8" s="340"/>
      <c r="E8" s="340"/>
      <c r="F8" s="341"/>
    </row>
    <row r="9" spans="1:20" s="75" customFormat="1" ht="45" customHeight="1" x14ac:dyDescent="0.35">
      <c r="A9" s="129" t="str">
        <f ca="1">Translations!$A$13</f>
        <v>Insert latest results</v>
      </c>
      <c r="B9" s="21"/>
      <c r="C9" s="130" t="str">
        <f ca="1">Translations!$A$14</f>
        <v>Year</v>
      </c>
      <c r="D9" s="19"/>
      <c r="E9" s="130" t="str">
        <f ca="1">Translations!$A$15</f>
        <v>Data source</v>
      </c>
      <c r="F9" s="19"/>
    </row>
    <row r="10" spans="1:20" s="75" customFormat="1" ht="45" customHeight="1" x14ac:dyDescent="0.35">
      <c r="A10" s="152" t="str">
        <f ca="1">Translations!$A$16</f>
        <v>Comments</v>
      </c>
      <c r="B10" s="346"/>
      <c r="C10" s="347"/>
      <c r="D10" s="347"/>
      <c r="E10" s="347"/>
      <c r="F10" s="348"/>
    </row>
    <row r="11" spans="1:20" s="75" customFormat="1" ht="45" customHeight="1" x14ac:dyDescent="0.35">
      <c r="A11" s="154"/>
      <c r="B11" s="355"/>
      <c r="C11" s="153" t="str">
        <f ca="1">Translations!$A$17</f>
        <v>Year 1</v>
      </c>
      <c r="D11" s="130" t="str">
        <f ca="1">Translations!$A$18</f>
        <v>Year 2</v>
      </c>
      <c r="E11" s="130" t="str">
        <f ca="1">Translations!$A$19</f>
        <v>Year 3</v>
      </c>
      <c r="F11" s="337" t="str">
        <f ca="1">Translations!$A$22</f>
        <v>Comments / Assumptions</v>
      </c>
    </row>
    <row r="12" spans="1:20" s="75" customFormat="1" ht="45" customHeight="1" x14ac:dyDescent="0.35">
      <c r="A12" s="155"/>
      <c r="B12" s="356"/>
      <c r="C12" s="104" t="str">
        <f ca="1">Translations!$A$21</f>
        <v>Insert year</v>
      </c>
      <c r="D12" s="104" t="str">
        <f ca="1">Translations!$A$21</f>
        <v>Insert year</v>
      </c>
      <c r="E12" s="104" t="str">
        <f ca="1">Translations!$A$21</f>
        <v>Insert year</v>
      </c>
      <c r="F12" s="338"/>
    </row>
    <row r="13" spans="1:20" s="75" customFormat="1" ht="17.149999999999999" customHeight="1" x14ac:dyDescent="0.35">
      <c r="A13" s="364" t="str">
        <f ca="1">Translations!$A$23</f>
        <v>Current estimated country need</v>
      </c>
      <c r="B13" s="365"/>
      <c r="C13" s="365"/>
      <c r="D13" s="365"/>
      <c r="E13" s="365"/>
      <c r="F13" s="366"/>
    </row>
    <row r="14" spans="1:20" s="75" customFormat="1" ht="45" customHeight="1" x14ac:dyDescent="0.35">
      <c r="A14" s="169" t="str">
        <f ca="1">Translations!$A156</f>
        <v>A. Total estimated malaria cases (all sectors)</v>
      </c>
      <c r="B14" s="132" t="s">
        <v>10</v>
      </c>
      <c r="C14" s="77"/>
      <c r="D14" s="77"/>
      <c r="E14" s="77"/>
      <c r="F14" s="76"/>
    </row>
    <row r="15" spans="1:20" s="75" customFormat="1" ht="45" customHeight="1" x14ac:dyDescent="0.35">
      <c r="A15" s="328" t="str">
        <f ca="1">Translations!$A157</f>
        <v>B. Country targets 
(from National Strategic Plan)</v>
      </c>
      <c r="B15" s="132" t="s">
        <v>10</v>
      </c>
      <c r="C15" s="77"/>
      <c r="D15" s="77"/>
      <c r="E15" s="77"/>
      <c r="F15" s="76"/>
    </row>
    <row r="16" spans="1:20" s="75" customFormat="1" ht="45" customHeight="1" x14ac:dyDescent="0.35">
      <c r="A16" s="329"/>
      <c r="B16" s="132" t="s">
        <v>11</v>
      </c>
      <c r="C16" s="133" t="str">
        <f>IF(C15=0,"",+C15/C14)</f>
        <v/>
      </c>
      <c r="D16" s="133" t="str">
        <f t="shared" ref="D16:E16" si="0">IF(D15=0,"",+D15/D14)</f>
        <v/>
      </c>
      <c r="E16" s="133" t="str">
        <f t="shared" si="0"/>
        <v/>
      </c>
      <c r="F16" s="76"/>
    </row>
    <row r="17" spans="1:6" s="75" customFormat="1" ht="45" customHeight="1" x14ac:dyDescent="0.35">
      <c r="A17" s="328" t="str">
        <f ca="1">Translations!$A158</f>
        <v>B1. Country targets (from National Strategic Plan) of ACT 1</v>
      </c>
      <c r="B17" s="132" t="s">
        <v>10</v>
      </c>
      <c r="C17" s="289"/>
      <c r="D17" s="289"/>
      <c r="E17" s="289"/>
      <c r="F17" s="72" t="s">
        <v>797</v>
      </c>
    </row>
    <row r="18" spans="1:6" s="75" customFormat="1" ht="45" customHeight="1" x14ac:dyDescent="0.35">
      <c r="A18" s="329"/>
      <c r="B18" s="132" t="s">
        <v>11</v>
      </c>
      <c r="C18" s="133" t="str">
        <f>IF(C17=0,"",+C17/C15)</f>
        <v/>
      </c>
      <c r="D18" s="133" t="str">
        <f t="shared" ref="D18:E18" si="1">IF(D17=0,"",+D17/D15)</f>
        <v/>
      </c>
      <c r="E18" s="133" t="str">
        <f t="shared" si="1"/>
        <v/>
      </c>
      <c r="F18" s="19"/>
    </row>
    <row r="19" spans="1:6" s="75" customFormat="1" ht="45" customHeight="1" x14ac:dyDescent="0.35">
      <c r="A19" s="328" t="str">
        <f ca="1">Translations!$A159</f>
        <v>B2. Country targets (from National Strategic Plan) of ACT 2</v>
      </c>
      <c r="B19" s="132" t="s">
        <v>10</v>
      </c>
      <c r="C19" s="289"/>
      <c r="D19" s="289"/>
      <c r="E19" s="289"/>
      <c r="F19" s="72" t="s">
        <v>798</v>
      </c>
    </row>
    <row r="20" spans="1:6" s="75" customFormat="1" ht="45" customHeight="1" x14ac:dyDescent="0.35">
      <c r="A20" s="329"/>
      <c r="B20" s="132" t="s">
        <v>11</v>
      </c>
      <c r="C20" s="133" t="str">
        <f>IF(C19=0,"",+C19/C15)</f>
        <v/>
      </c>
      <c r="D20" s="133" t="str">
        <f t="shared" ref="D20:E20" si="2">IF(D19=0,"",+D19/D15)</f>
        <v/>
      </c>
      <c r="E20" s="133" t="str">
        <f t="shared" si="2"/>
        <v/>
      </c>
      <c r="F20" s="19"/>
    </row>
    <row r="21" spans="1:6" s="75" customFormat="1" ht="45" customHeight="1" x14ac:dyDescent="0.35">
      <c r="A21" s="328" t="str">
        <f ca="1">Translations!$A160</f>
        <v>B3. Country targets (from National Strategic Plan) of ACT 3</v>
      </c>
      <c r="B21" s="132" t="s">
        <v>10</v>
      </c>
      <c r="C21" s="289"/>
      <c r="D21" s="289"/>
      <c r="E21" s="289"/>
      <c r="F21" s="72" t="s">
        <v>799</v>
      </c>
    </row>
    <row r="22" spans="1:6" s="75" customFormat="1" ht="45" customHeight="1" x14ac:dyDescent="0.35">
      <c r="A22" s="329"/>
      <c r="B22" s="132" t="s">
        <v>11</v>
      </c>
      <c r="C22" s="133" t="str">
        <f>IF(C21=0,"",+C21/C15)</f>
        <v/>
      </c>
      <c r="D22" s="133" t="str">
        <f t="shared" ref="D22:E22" si="3">IF(D21=0,"",+D21/D15)</f>
        <v/>
      </c>
      <c r="E22" s="133" t="str">
        <f t="shared" si="3"/>
        <v/>
      </c>
      <c r="F22" s="76"/>
    </row>
    <row r="23" spans="1:6" s="74" customFormat="1" ht="15" customHeight="1" x14ac:dyDescent="0.35">
      <c r="A23" s="171"/>
      <c r="B23" s="172"/>
      <c r="C23" s="173"/>
      <c r="D23" s="173"/>
      <c r="E23" s="173"/>
      <c r="F23" s="174"/>
    </row>
    <row r="24" spans="1:6" s="10" customFormat="1" ht="30" customHeight="1" x14ac:dyDescent="0.35">
      <c r="A24" s="333" t="str">
        <f ca="1">Translations!$A$5</f>
        <v>Malaria Treatment Programmatic Gap Table</v>
      </c>
      <c r="B24" s="334"/>
      <c r="C24" s="334"/>
      <c r="D24" s="334"/>
      <c r="E24" s="334"/>
      <c r="F24" s="335"/>
    </row>
    <row r="25" spans="1:6" s="10" customFormat="1" ht="45" customHeight="1" x14ac:dyDescent="0.35">
      <c r="A25" s="129" t="str">
        <f ca="1">Translations!$A$10</f>
        <v>Priority Module</v>
      </c>
      <c r="B25" s="320" t="str">
        <f ca="1">Translations!$A$88</f>
        <v>Case Management</v>
      </c>
      <c r="C25" s="320"/>
      <c r="D25" s="320"/>
      <c r="E25" s="320"/>
      <c r="F25" s="320"/>
    </row>
    <row r="26" spans="1:6" s="10" customFormat="1" ht="45" customHeight="1" x14ac:dyDescent="0.35">
      <c r="A26" s="129" t="str">
        <f ca="1">Translations!$A$11</f>
        <v>Selected indicator</v>
      </c>
      <c r="B26" s="320" t="str">
        <f ca="1">Translations!$A$121</f>
        <v>CM-2a: Proportion of confirmed malaria cases that receive first-line antimalarial treatment at public sector health facilities</v>
      </c>
      <c r="C26" s="320"/>
      <c r="D26" s="320"/>
      <c r="E26" s="320"/>
      <c r="F26" s="320"/>
    </row>
    <row r="27" spans="1:6" s="10" customFormat="1" x14ac:dyDescent="0.35">
      <c r="A27" s="339" t="str">
        <f ca="1">Translations!$A$12</f>
        <v>Current national coverage</v>
      </c>
      <c r="B27" s="340"/>
      <c r="C27" s="340"/>
      <c r="D27" s="340"/>
      <c r="E27" s="340"/>
      <c r="F27" s="341"/>
    </row>
    <row r="28" spans="1:6" s="10" customFormat="1" ht="45" customHeight="1" x14ac:dyDescent="0.35">
      <c r="A28" s="129" t="str">
        <f ca="1">Translations!$A$13</f>
        <v>Insert latest results</v>
      </c>
      <c r="B28" s="21"/>
      <c r="C28" s="130" t="str">
        <f ca="1">Translations!$A$14</f>
        <v>Year</v>
      </c>
      <c r="D28" s="19"/>
      <c r="E28" s="130" t="str">
        <f ca="1">Translations!$A$15</f>
        <v>Data source</v>
      </c>
      <c r="F28" s="19"/>
    </row>
    <row r="29" spans="1:6" s="10" customFormat="1" ht="45" customHeight="1" x14ac:dyDescent="0.35">
      <c r="A29" s="152" t="str">
        <f ca="1">Translations!$A$16</f>
        <v>Comments</v>
      </c>
      <c r="B29" s="346"/>
      <c r="C29" s="347"/>
      <c r="D29" s="347"/>
      <c r="E29" s="347"/>
      <c r="F29" s="348"/>
    </row>
    <row r="30" spans="1:6" s="10" customFormat="1" ht="45" customHeight="1" x14ac:dyDescent="0.35">
      <c r="A30" s="154"/>
      <c r="B30" s="355"/>
      <c r="C30" s="153" t="str">
        <f ca="1">Translations!$A$17</f>
        <v>Year 1</v>
      </c>
      <c r="D30" s="130" t="str">
        <f ca="1">Translations!$A$18</f>
        <v>Year 2</v>
      </c>
      <c r="E30" s="130" t="str">
        <f ca="1">Translations!$A$19</f>
        <v>Year 3</v>
      </c>
      <c r="F30" s="337" t="str">
        <f ca="1">Translations!$A$22</f>
        <v>Comments / Assumptions</v>
      </c>
    </row>
    <row r="31" spans="1:6" s="10" customFormat="1" ht="45" customHeight="1" x14ac:dyDescent="0.35">
      <c r="A31" s="155"/>
      <c r="B31" s="356"/>
      <c r="C31" s="104" t="str">
        <f ca="1">Translations!$A$21</f>
        <v>Insert year</v>
      </c>
      <c r="D31" s="104" t="str">
        <f ca="1">Translations!$A$21</f>
        <v>Insert year</v>
      </c>
      <c r="E31" s="104" t="str">
        <f ca="1">Translations!$A$21</f>
        <v>Insert year</v>
      </c>
      <c r="F31" s="338"/>
    </row>
    <row r="32" spans="1:6" s="10" customFormat="1" ht="17.149999999999999" customHeight="1" x14ac:dyDescent="0.35">
      <c r="A32" s="339" t="str">
        <f ca="1">Translations!$A$23</f>
        <v>Current estimated country need</v>
      </c>
      <c r="B32" s="340"/>
      <c r="C32" s="340"/>
      <c r="D32" s="340"/>
      <c r="E32" s="340"/>
      <c r="F32" s="341"/>
    </row>
    <row r="33" spans="1:6" s="10" customFormat="1" ht="45" customHeight="1" x14ac:dyDescent="0.35">
      <c r="A33" s="169" t="str">
        <f ca="1">Translations!$A$124</f>
        <v>A. Total estimated malaria cases (public sector)</v>
      </c>
      <c r="B33" s="132" t="s">
        <v>10</v>
      </c>
      <c r="C33" s="20"/>
      <c r="D33" s="20"/>
      <c r="E33" s="20"/>
      <c r="F33" s="19"/>
    </row>
    <row r="34" spans="1:6" s="10" customFormat="1" ht="45" customHeight="1" x14ac:dyDescent="0.35">
      <c r="A34" s="328" t="str">
        <f ca="1">Translations!$A$25</f>
        <v>B. Country targets 
(from National Strategic Plan)</v>
      </c>
      <c r="B34" s="132" t="s">
        <v>10</v>
      </c>
      <c r="C34" s="20"/>
      <c r="D34" s="20"/>
      <c r="E34" s="20"/>
      <c r="F34" s="19"/>
    </row>
    <row r="35" spans="1:6" s="10" customFormat="1" ht="45" customHeight="1" x14ac:dyDescent="0.35">
      <c r="A35" s="329"/>
      <c r="B35" s="132" t="s">
        <v>11</v>
      </c>
      <c r="C35" s="133" t="str">
        <f>IF(C34=0,"",+C34/C33)</f>
        <v/>
      </c>
      <c r="D35" s="133" t="str">
        <f>IF(D34=0,"",+D34/D33)</f>
        <v/>
      </c>
      <c r="E35" s="133" t="str">
        <f>IF(E34=0,"",+E34/E33)</f>
        <v/>
      </c>
      <c r="F35" s="19"/>
    </row>
    <row r="36" spans="1:6" s="10" customFormat="1" ht="17.149999999999999" customHeight="1" x14ac:dyDescent="0.35">
      <c r="A36" s="339" t="str">
        <f ca="1">Translations!$A$26</f>
        <v>Country need already covered</v>
      </c>
      <c r="B36" s="340"/>
      <c r="C36" s="340"/>
      <c r="D36" s="340"/>
      <c r="E36" s="340"/>
      <c r="F36" s="341"/>
    </row>
    <row r="37" spans="1:6" s="10" customFormat="1" ht="45" customHeight="1" x14ac:dyDescent="0.35">
      <c r="A37" s="328" t="str">
        <f ca="1">Translations!$A$116</f>
        <v>C1. Country need planned to be covered by domestic resources</v>
      </c>
      <c r="B37" s="132" t="s">
        <v>10</v>
      </c>
      <c r="C37" s="20"/>
      <c r="D37" s="20"/>
      <c r="E37" s="20"/>
      <c r="F37" s="19"/>
    </row>
    <row r="38" spans="1:6" s="10" customFormat="1" ht="45" customHeight="1" x14ac:dyDescent="0.35">
      <c r="A38" s="329"/>
      <c r="B38" s="132" t="s">
        <v>11</v>
      </c>
      <c r="C38" s="133" t="str">
        <f>IF(C37=0,"",+C37/C33)</f>
        <v/>
      </c>
      <c r="D38" s="133" t="str">
        <f>IF(D37=0,"",+D37/D33)</f>
        <v/>
      </c>
      <c r="E38" s="133" t="str">
        <f>IF(E37=0,"",+E37/E33)</f>
        <v/>
      </c>
      <c r="F38" s="19"/>
    </row>
    <row r="39" spans="1:6" s="10" customFormat="1" ht="45" customHeight="1" x14ac:dyDescent="0.35">
      <c r="A39" s="328" t="str">
        <f ca="1">Translations!$A$117</f>
        <v>C2. Country need planned to be covered by external resources</v>
      </c>
      <c r="B39" s="132" t="s">
        <v>10</v>
      </c>
      <c r="C39" s="20"/>
      <c r="D39" s="20"/>
      <c r="E39" s="20"/>
      <c r="F39" s="170"/>
    </row>
    <row r="40" spans="1:6" s="10" customFormat="1" ht="45" customHeight="1" x14ac:dyDescent="0.35">
      <c r="A40" s="329"/>
      <c r="B40" s="132" t="s">
        <v>11</v>
      </c>
      <c r="C40" s="133" t="str">
        <f>IF(C39=0,"",+C39/C33)</f>
        <v/>
      </c>
      <c r="D40" s="133" t="str">
        <f>IF(D39=0,"",+D39/D33)</f>
        <v/>
      </c>
      <c r="E40" s="133" t="str">
        <f>IF(E39=0,"",+E39/E33)</f>
        <v/>
      </c>
      <c r="F40" s="170"/>
    </row>
    <row r="41" spans="1:6" s="10" customFormat="1" ht="45" customHeight="1" x14ac:dyDescent="0.35">
      <c r="A41" s="328" t="str">
        <f ca="1">Translations!$A$118</f>
        <v>C3. Total country need already covered</v>
      </c>
      <c r="B41" s="132" t="s">
        <v>10</v>
      </c>
      <c r="C41" s="140">
        <f>C37+C39</f>
        <v>0</v>
      </c>
      <c r="D41" s="141">
        <f>D37+D39</f>
        <v>0</v>
      </c>
      <c r="E41" s="141">
        <f>E37+E39</f>
        <v>0</v>
      </c>
      <c r="F41" s="170"/>
    </row>
    <row r="42" spans="1:6" s="10" customFormat="1" ht="45" customHeight="1" x14ac:dyDescent="0.35">
      <c r="A42" s="329"/>
      <c r="B42" s="132" t="s">
        <v>11</v>
      </c>
      <c r="C42" s="133" t="str">
        <f>IF(C41=0,"",+C41/C33)</f>
        <v/>
      </c>
      <c r="D42" s="133" t="str">
        <f>IF(D41=0,"",+D41/D33)</f>
        <v/>
      </c>
      <c r="E42" s="133" t="str">
        <f>IF(E41=0,"",+E41/E33)</f>
        <v/>
      </c>
      <c r="F42" s="170"/>
    </row>
    <row r="43" spans="1:6" s="10" customFormat="1" ht="17.149999999999999" customHeight="1" x14ac:dyDescent="0.35">
      <c r="A43" s="339" t="str">
        <f ca="1">Translations!$A$28</f>
        <v>Programmatic gap</v>
      </c>
      <c r="B43" s="340"/>
      <c r="C43" s="340"/>
      <c r="D43" s="340"/>
      <c r="E43" s="340"/>
      <c r="F43" s="341"/>
    </row>
    <row r="44" spans="1:6" s="10" customFormat="1" ht="45" customHeight="1" x14ac:dyDescent="0.35">
      <c r="A44" s="328" t="str">
        <f ca="1">Translations!$A$149</f>
        <v>D. Expected annual gap in meeting the need: A - C3</v>
      </c>
      <c r="B44" s="132" t="s">
        <v>10</v>
      </c>
      <c r="C44" s="140">
        <f>+C33-(C41)</f>
        <v>0</v>
      </c>
      <c r="D44" s="141">
        <f>+D33-(D41)</f>
        <v>0</v>
      </c>
      <c r="E44" s="141">
        <f>+E33-(E41)</f>
        <v>0</v>
      </c>
      <c r="F44" s="19"/>
    </row>
    <row r="45" spans="1:6" s="10" customFormat="1" ht="45" customHeight="1" x14ac:dyDescent="0.35">
      <c r="A45" s="329"/>
      <c r="B45" s="132" t="s">
        <v>11</v>
      </c>
      <c r="C45" s="133" t="str">
        <f>IF(C44=0,"",+C44/C33)</f>
        <v/>
      </c>
      <c r="D45" s="133" t="str">
        <f>IF(D44=0,"",+D44/D33)</f>
        <v/>
      </c>
      <c r="E45" s="133" t="str">
        <f>IF(E44=0,"",+E44/E33)</f>
        <v/>
      </c>
      <c r="F45" s="19"/>
    </row>
    <row r="46" spans="1:6" s="10" customFormat="1" ht="17.149999999999999" customHeight="1" x14ac:dyDescent="0.35">
      <c r="A46" s="339" t="str">
        <f ca="1">Translations!$A$30</f>
        <v>Country need covered with the allocation amount</v>
      </c>
      <c r="B46" s="340"/>
      <c r="C46" s="340"/>
      <c r="D46" s="340"/>
      <c r="E46" s="340"/>
      <c r="F46" s="341"/>
    </row>
    <row r="47" spans="1:6" s="10" customFormat="1" ht="45" customHeight="1" x14ac:dyDescent="0.35">
      <c r="A47" s="328" t="str">
        <f ca="1">Translations!$A$31</f>
        <v>E. Targets to be financed by allocation amount</v>
      </c>
      <c r="B47" s="132" t="s">
        <v>10</v>
      </c>
      <c r="C47" s="20"/>
      <c r="D47" s="20"/>
      <c r="E47" s="20"/>
      <c r="F47" s="19"/>
    </row>
    <row r="48" spans="1:6" s="10" customFormat="1" ht="45" customHeight="1" x14ac:dyDescent="0.35">
      <c r="A48" s="329"/>
      <c r="B48" s="132" t="s">
        <v>11</v>
      </c>
      <c r="C48" s="133" t="str">
        <f>IF(C47=0,"",+C47/C33)</f>
        <v/>
      </c>
      <c r="D48" s="133" t="str">
        <f>IF(D47=0,"",+D47/D33)</f>
        <v/>
      </c>
      <c r="E48" s="133" t="str">
        <f>IF(E47=0,"",+E47/E33)</f>
        <v/>
      </c>
      <c r="F48" s="19"/>
    </row>
    <row r="49" spans="1:6" s="10" customFormat="1" ht="45" customHeight="1" x14ac:dyDescent="0.35">
      <c r="A49" s="328" t="str">
        <f ca="1">Translations!$A$150</f>
        <v>F. Coverage from allocation amount and other resources: E + C3</v>
      </c>
      <c r="B49" s="132" t="s">
        <v>10</v>
      </c>
      <c r="C49" s="140">
        <f>+C47+C41</f>
        <v>0</v>
      </c>
      <c r="D49" s="141">
        <f>+D47+D41</f>
        <v>0</v>
      </c>
      <c r="E49" s="141">
        <f>+E47+E41</f>
        <v>0</v>
      </c>
      <c r="F49" s="19"/>
    </row>
    <row r="50" spans="1:6" s="10" customFormat="1" ht="45" customHeight="1" x14ac:dyDescent="0.35">
      <c r="A50" s="329"/>
      <c r="B50" s="132" t="s">
        <v>11</v>
      </c>
      <c r="C50" s="133" t="str">
        <f>IF(C49=0,"",+C49/C33)</f>
        <v/>
      </c>
      <c r="D50" s="133" t="str">
        <f>IF(D49=0,"",+D49/D33)</f>
        <v/>
      </c>
      <c r="E50" s="133" t="str">
        <f>IF(E49=0,"",+E49/E33)</f>
        <v/>
      </c>
      <c r="F50" s="19"/>
    </row>
    <row r="51" spans="1:6" s="10" customFormat="1" ht="45" customHeight="1" x14ac:dyDescent="0.35">
      <c r="A51" s="328" t="str">
        <f ca="1">Translations!$A$110</f>
        <v>G. Remaining gap: A - F</v>
      </c>
      <c r="B51" s="132" t="s">
        <v>10</v>
      </c>
      <c r="C51" s="140">
        <f>C33-C49</f>
        <v>0</v>
      </c>
      <c r="D51" s="141">
        <f>D33-D49</f>
        <v>0</v>
      </c>
      <c r="E51" s="141">
        <f>E33-E49</f>
        <v>0</v>
      </c>
      <c r="F51" s="19"/>
    </row>
    <row r="52" spans="1:6" s="10" customFormat="1" ht="45" customHeight="1" x14ac:dyDescent="0.35">
      <c r="A52" s="329"/>
      <c r="B52" s="132" t="s">
        <v>11</v>
      </c>
      <c r="C52" s="133" t="str">
        <f>IF(C51=0,"",+C51/C33)</f>
        <v/>
      </c>
      <c r="D52" s="133" t="str">
        <f>IF(D51=0,"",+D51/D33)</f>
        <v/>
      </c>
      <c r="E52" s="133" t="str">
        <f>IF(E51=0,"",+E51/E33)</f>
        <v/>
      </c>
      <c r="F52" s="19"/>
    </row>
    <row r="53" spans="1:6" s="10" customFormat="1" ht="15" customHeight="1" x14ac:dyDescent="0.35">
      <c r="A53" s="51"/>
      <c r="B53" s="51"/>
      <c r="C53" s="51"/>
      <c r="D53" s="51"/>
      <c r="E53" s="51"/>
    </row>
    <row r="54" spans="1:6" s="10" customFormat="1" ht="15" customHeight="1" x14ac:dyDescent="0.35">
      <c r="A54" s="51"/>
      <c r="B54" s="51"/>
      <c r="C54" s="51"/>
      <c r="D54" s="51"/>
      <c r="E54" s="51"/>
    </row>
    <row r="55" spans="1:6" s="10" customFormat="1" ht="30" customHeight="1" x14ac:dyDescent="0.35">
      <c r="A55" s="343" t="str">
        <f ca="1">Translations!$A$5</f>
        <v>Malaria Treatment Programmatic Gap Table</v>
      </c>
      <c r="B55" s="344"/>
      <c r="C55" s="344"/>
      <c r="D55" s="344"/>
      <c r="E55" s="344"/>
      <c r="F55" s="345"/>
    </row>
    <row r="56" spans="1:6" s="10" customFormat="1" ht="45" customHeight="1" x14ac:dyDescent="0.35">
      <c r="A56" s="129" t="str">
        <f ca="1">Translations!$A$10</f>
        <v>Priority Module</v>
      </c>
      <c r="B56" s="368" t="str">
        <f ca="1">Translations!$A$88</f>
        <v>Case Management</v>
      </c>
      <c r="C56" s="369"/>
      <c r="D56" s="369"/>
      <c r="E56" s="369"/>
      <c r="F56" s="370"/>
    </row>
    <row r="57" spans="1:6" s="10" customFormat="1" ht="45" customHeight="1" x14ac:dyDescent="0.35">
      <c r="A57" s="129" t="str">
        <f ca="1">Translations!$A$11</f>
        <v>Selected indicator</v>
      </c>
      <c r="B57" s="368" t="str">
        <f ca="1">Translations!$A$122</f>
        <v>CM-2b: Proportion of confirmed malaria cases that received first-line antimalarial treatment in the community</v>
      </c>
      <c r="C57" s="369"/>
      <c r="D57" s="369"/>
      <c r="E57" s="369"/>
      <c r="F57" s="370"/>
    </row>
    <row r="58" spans="1:6" s="10" customFormat="1" ht="17.149999999999999" customHeight="1" x14ac:dyDescent="0.35">
      <c r="A58" s="339" t="str">
        <f ca="1">Translations!$A$12</f>
        <v>Current national coverage</v>
      </c>
      <c r="B58" s="340"/>
      <c r="C58" s="340"/>
      <c r="D58" s="340"/>
      <c r="E58" s="340"/>
      <c r="F58" s="341"/>
    </row>
    <row r="59" spans="1:6" s="10" customFormat="1" ht="45" customHeight="1" x14ac:dyDescent="0.35">
      <c r="A59" s="129" t="str">
        <f ca="1">Translations!$A$13</f>
        <v>Insert latest results</v>
      </c>
      <c r="B59" s="21"/>
      <c r="C59" s="130" t="str">
        <f ca="1">Translations!$A$14</f>
        <v>Year</v>
      </c>
      <c r="D59" s="19"/>
      <c r="E59" s="130" t="str">
        <f ca="1">Translations!$A$15</f>
        <v>Data source</v>
      </c>
      <c r="F59" s="19"/>
    </row>
    <row r="60" spans="1:6" s="10" customFormat="1" ht="45" customHeight="1" x14ac:dyDescent="0.35">
      <c r="A60" s="152" t="str">
        <f ca="1">Translations!$A$16</f>
        <v>Comments</v>
      </c>
      <c r="B60" s="371"/>
      <c r="C60" s="372"/>
      <c r="D60" s="372"/>
      <c r="E60" s="372"/>
      <c r="F60" s="373"/>
    </row>
    <row r="61" spans="1:6" s="10" customFormat="1" ht="45" customHeight="1" x14ac:dyDescent="0.35">
      <c r="A61" s="154"/>
      <c r="B61" s="355"/>
      <c r="C61" s="153" t="str">
        <f ca="1">Translations!$A$17</f>
        <v>Year 1</v>
      </c>
      <c r="D61" s="130" t="str">
        <f ca="1">Translations!$A$18</f>
        <v>Year 2</v>
      </c>
      <c r="E61" s="130" t="str">
        <f ca="1">Translations!$A$19</f>
        <v>Year 3</v>
      </c>
      <c r="F61" s="337" t="str">
        <f ca="1">Translations!$A$22</f>
        <v>Comments / Assumptions</v>
      </c>
    </row>
    <row r="62" spans="1:6" s="10" customFormat="1" ht="45" customHeight="1" x14ac:dyDescent="0.35">
      <c r="A62" s="155"/>
      <c r="B62" s="356"/>
      <c r="C62" s="104" t="str">
        <f ca="1">Translations!$A$21</f>
        <v>Insert year</v>
      </c>
      <c r="D62" s="104" t="str">
        <f ca="1">Translations!$A$21</f>
        <v>Insert year</v>
      </c>
      <c r="E62" s="104" t="str">
        <f ca="1">Translations!$A$21</f>
        <v>Insert year</v>
      </c>
      <c r="F62" s="338"/>
    </row>
    <row r="63" spans="1:6" s="10" customFormat="1" ht="17.149999999999999" customHeight="1" x14ac:dyDescent="0.35">
      <c r="A63" s="339" t="str">
        <f ca="1">Translations!$A$23</f>
        <v>Current estimated country need</v>
      </c>
      <c r="B63" s="340"/>
      <c r="C63" s="340"/>
      <c r="D63" s="340"/>
      <c r="E63" s="340"/>
      <c r="F63" s="341"/>
    </row>
    <row r="64" spans="1:6" s="10" customFormat="1" ht="45" customHeight="1" x14ac:dyDescent="0.35">
      <c r="A64" s="129" t="str">
        <f ca="1">Translations!$A$125</f>
        <v>A. Total estimated malaria cases (community)</v>
      </c>
      <c r="B64" s="132" t="s">
        <v>10</v>
      </c>
      <c r="C64" s="20"/>
      <c r="D64" s="20"/>
      <c r="E64" s="20"/>
      <c r="F64" s="90"/>
    </row>
    <row r="65" spans="1:6" s="10" customFormat="1" ht="45" customHeight="1" x14ac:dyDescent="0.35">
      <c r="A65" s="328" t="str">
        <f ca="1">Translations!$A$25</f>
        <v>B. Country targets 
(from National Strategic Plan)</v>
      </c>
      <c r="B65" s="132" t="s">
        <v>10</v>
      </c>
      <c r="C65" s="20"/>
      <c r="D65" s="20"/>
      <c r="E65" s="20"/>
      <c r="F65" s="90"/>
    </row>
    <row r="66" spans="1:6" s="10" customFormat="1" ht="45" customHeight="1" x14ac:dyDescent="0.35">
      <c r="A66" s="329"/>
      <c r="B66" s="132" t="s">
        <v>11</v>
      </c>
      <c r="C66" s="133" t="str">
        <f>IF(C65=0,"",+C65/C64)</f>
        <v/>
      </c>
      <c r="D66" s="133" t="str">
        <f>IF(D65=0,"",+D65/D64)</f>
        <v/>
      </c>
      <c r="E66" s="133" t="str">
        <f>IF(E65=0,"",+E65/E64)</f>
        <v/>
      </c>
      <c r="F66" s="90"/>
    </row>
    <row r="67" spans="1:6" s="10" customFormat="1" ht="17.149999999999999" customHeight="1" x14ac:dyDescent="0.35">
      <c r="A67" s="339" t="str">
        <f ca="1">Translations!$A$26</f>
        <v>Country need already covered</v>
      </c>
      <c r="B67" s="340"/>
      <c r="C67" s="340"/>
      <c r="D67" s="340"/>
      <c r="E67" s="340"/>
      <c r="F67" s="341"/>
    </row>
    <row r="68" spans="1:6" s="10" customFormat="1" ht="45" customHeight="1" x14ac:dyDescent="0.35">
      <c r="A68" s="328" t="str">
        <f ca="1">Translations!$A$116</f>
        <v>C1. Country need planned to be covered by domestic resources</v>
      </c>
      <c r="B68" s="134" t="s">
        <v>10</v>
      </c>
      <c r="C68" s="20"/>
      <c r="D68" s="20"/>
      <c r="E68" s="20"/>
      <c r="F68" s="90"/>
    </row>
    <row r="69" spans="1:6" s="10" customFormat="1" ht="45" customHeight="1" x14ac:dyDescent="0.35">
      <c r="A69" s="329"/>
      <c r="B69" s="132" t="s">
        <v>11</v>
      </c>
      <c r="C69" s="133" t="str">
        <f>IF(C68=0,"",+C68/C64)</f>
        <v/>
      </c>
      <c r="D69" s="133" t="str">
        <f>IF(D68=0,"",+D68/D64)</f>
        <v/>
      </c>
      <c r="E69" s="133" t="str">
        <f>IF(E68=0,"",+E68/E64)</f>
        <v/>
      </c>
      <c r="F69" s="90"/>
    </row>
    <row r="70" spans="1:6" s="10" customFormat="1" ht="45" customHeight="1" x14ac:dyDescent="0.35">
      <c r="A70" s="328" t="str">
        <f ca="1">Translations!$A$117</f>
        <v>C2. Country need planned to be covered by external resources</v>
      </c>
      <c r="B70" s="134" t="s">
        <v>10</v>
      </c>
      <c r="C70" s="20"/>
      <c r="D70" s="20"/>
      <c r="E70" s="20"/>
      <c r="F70" s="90"/>
    </row>
    <row r="71" spans="1:6" s="10" customFormat="1" ht="45" customHeight="1" x14ac:dyDescent="0.35">
      <c r="A71" s="329"/>
      <c r="B71" s="132" t="s">
        <v>11</v>
      </c>
      <c r="C71" s="133" t="str">
        <f>IF(C70=0,"",+C70/C64)</f>
        <v/>
      </c>
      <c r="D71" s="133" t="str">
        <f>IF(D70=0,"",+D70/D64)</f>
        <v/>
      </c>
      <c r="E71" s="133" t="str">
        <f>IF(E70=0,"",+E70/E64)</f>
        <v/>
      </c>
      <c r="F71" s="90"/>
    </row>
    <row r="72" spans="1:6" s="10" customFormat="1" ht="45" customHeight="1" x14ac:dyDescent="0.35">
      <c r="A72" s="328" t="str">
        <f ca="1">Translations!$A$118</f>
        <v>C3. Total country need already covered</v>
      </c>
      <c r="B72" s="132" t="s">
        <v>10</v>
      </c>
      <c r="C72" s="140">
        <f>C68+C70</f>
        <v>0</v>
      </c>
      <c r="D72" s="141">
        <f>D68+D70</f>
        <v>0</v>
      </c>
      <c r="E72" s="141">
        <f>E68+E70</f>
        <v>0</v>
      </c>
      <c r="F72" s="90"/>
    </row>
    <row r="73" spans="1:6" s="10" customFormat="1" ht="45" customHeight="1" x14ac:dyDescent="0.35">
      <c r="A73" s="329"/>
      <c r="B73" s="132" t="s">
        <v>11</v>
      </c>
      <c r="C73" s="133" t="str">
        <f>IF(C72=0,"",+C72/C64)</f>
        <v/>
      </c>
      <c r="D73" s="133" t="str">
        <f>IF(D72=0,"",+D72/D64)</f>
        <v/>
      </c>
      <c r="E73" s="133" t="str">
        <f>IF(E72=0,"",+E72/E64)</f>
        <v/>
      </c>
      <c r="F73" s="90"/>
    </row>
    <row r="74" spans="1:6" s="10" customFormat="1" ht="17.149999999999999" customHeight="1" x14ac:dyDescent="0.35">
      <c r="A74" s="339" t="str">
        <f ca="1">Translations!$A$28</f>
        <v>Programmatic gap</v>
      </c>
      <c r="B74" s="340"/>
      <c r="C74" s="340"/>
      <c r="D74" s="340"/>
      <c r="E74" s="340"/>
      <c r="F74" s="341"/>
    </row>
    <row r="75" spans="1:6" s="10" customFormat="1" ht="45" customHeight="1" x14ac:dyDescent="0.35">
      <c r="A75" s="328" t="str">
        <f ca="1">Translations!$A$149</f>
        <v>D. Expected annual gap in meeting the need: A - C3</v>
      </c>
      <c r="B75" s="132" t="s">
        <v>10</v>
      </c>
      <c r="C75" s="140">
        <f>+C64-(C72)</f>
        <v>0</v>
      </c>
      <c r="D75" s="141">
        <f>+D64-(D72)</f>
        <v>0</v>
      </c>
      <c r="E75" s="141">
        <f>+E64-(E72)</f>
        <v>0</v>
      </c>
      <c r="F75" s="90"/>
    </row>
    <row r="76" spans="1:6" s="10" customFormat="1" ht="45" customHeight="1" x14ac:dyDescent="0.35">
      <c r="A76" s="329"/>
      <c r="B76" s="132" t="s">
        <v>11</v>
      </c>
      <c r="C76" s="133" t="str">
        <f>IF(C75=0,"",+C75/C64)</f>
        <v/>
      </c>
      <c r="D76" s="133" t="str">
        <f>IF(D75=0,"",+D75/D64)</f>
        <v/>
      </c>
      <c r="E76" s="133" t="str">
        <f>IF(E75=0,"",+E75/E64)</f>
        <v/>
      </c>
      <c r="F76" s="90"/>
    </row>
    <row r="77" spans="1:6" s="10" customFormat="1" ht="17.149999999999999" customHeight="1" x14ac:dyDescent="0.35">
      <c r="A77" s="339" t="str">
        <f ca="1">Translations!$A$30</f>
        <v>Country need covered with the allocation amount</v>
      </c>
      <c r="B77" s="340"/>
      <c r="C77" s="340"/>
      <c r="D77" s="340"/>
      <c r="E77" s="340"/>
      <c r="F77" s="341"/>
    </row>
    <row r="78" spans="1:6" s="10" customFormat="1" ht="45" customHeight="1" x14ac:dyDescent="0.35">
      <c r="A78" s="328" t="str">
        <f ca="1">Translations!$A$31</f>
        <v>E. Targets to be financed by allocation amount</v>
      </c>
      <c r="B78" s="132" t="s">
        <v>10</v>
      </c>
      <c r="C78" s="20"/>
      <c r="D78" s="20"/>
      <c r="E78" s="20"/>
      <c r="F78" s="90"/>
    </row>
    <row r="79" spans="1:6" s="10" customFormat="1" ht="45" customHeight="1" x14ac:dyDescent="0.35">
      <c r="A79" s="329"/>
      <c r="B79" s="132" t="s">
        <v>11</v>
      </c>
      <c r="C79" s="133" t="str">
        <f>IF(C78=0,"",+C78/C64)</f>
        <v/>
      </c>
      <c r="D79" s="133" t="str">
        <f>IF(D78=0,"",+D78/D64)</f>
        <v/>
      </c>
      <c r="E79" s="133" t="str">
        <f>IF(E78=0,"",+E78/E64)</f>
        <v/>
      </c>
      <c r="F79" s="90"/>
    </row>
    <row r="80" spans="1:6" s="10" customFormat="1" ht="45" customHeight="1" x14ac:dyDescent="0.35">
      <c r="A80" s="328" t="str">
        <f ca="1">Translations!$A$150</f>
        <v>F. Coverage from allocation amount and other resources: E + C3</v>
      </c>
      <c r="B80" s="132" t="s">
        <v>10</v>
      </c>
      <c r="C80" s="140">
        <f>+C78+C72</f>
        <v>0</v>
      </c>
      <c r="D80" s="141">
        <f>+D78+D72</f>
        <v>0</v>
      </c>
      <c r="E80" s="141">
        <f>+E78+E72</f>
        <v>0</v>
      </c>
      <c r="F80" s="90"/>
    </row>
    <row r="81" spans="1:6" s="10" customFormat="1" ht="45" customHeight="1" x14ac:dyDescent="0.35">
      <c r="A81" s="329"/>
      <c r="B81" s="132" t="s">
        <v>11</v>
      </c>
      <c r="C81" s="133" t="str">
        <f>IF(C80=0,"",+C80/C64)</f>
        <v/>
      </c>
      <c r="D81" s="133" t="str">
        <f>IF(D80=0,"",+D80/D64)</f>
        <v/>
      </c>
      <c r="E81" s="133" t="str">
        <f>IF(E80=0,"",+E80/E64)</f>
        <v/>
      </c>
      <c r="F81" s="90"/>
    </row>
    <row r="82" spans="1:6" s="10" customFormat="1" ht="45" customHeight="1" x14ac:dyDescent="0.35">
      <c r="A82" s="328" t="str">
        <f ca="1">Translations!$A$110</f>
        <v>G. Remaining gap: A - F</v>
      </c>
      <c r="B82" s="132" t="s">
        <v>10</v>
      </c>
      <c r="C82" s="140">
        <f>C64-C80</f>
        <v>0</v>
      </c>
      <c r="D82" s="141">
        <f>D64-D80</f>
        <v>0</v>
      </c>
      <c r="E82" s="141">
        <f>E64-E80</f>
        <v>0</v>
      </c>
      <c r="F82" s="90"/>
    </row>
    <row r="83" spans="1:6" s="10" customFormat="1" ht="45" customHeight="1" x14ac:dyDescent="0.35">
      <c r="A83" s="329"/>
      <c r="B83" s="132" t="s">
        <v>11</v>
      </c>
      <c r="C83" s="133" t="str">
        <f>IF(C82=0,"",+C82/C64)</f>
        <v/>
      </c>
      <c r="D83" s="133" t="str">
        <f>IF(D82=0,"",+D82/D64)</f>
        <v/>
      </c>
      <c r="E83" s="133" t="str">
        <f>IF(E82=0,"",+E82/E64)</f>
        <v/>
      </c>
      <c r="F83" s="91"/>
    </row>
    <row r="84" spans="1:6" s="10" customFormat="1" x14ac:dyDescent="0.35">
      <c r="A84" s="51"/>
      <c r="B84" s="51"/>
      <c r="C84" s="51"/>
      <c r="D84" s="51"/>
      <c r="E84" s="51"/>
    </row>
    <row r="85" spans="1:6" s="10" customFormat="1" x14ac:dyDescent="0.35">
      <c r="A85" s="51"/>
      <c r="B85" s="51"/>
      <c r="C85" s="51"/>
      <c r="D85" s="51"/>
      <c r="E85" s="51"/>
    </row>
    <row r="86" spans="1:6" s="10" customFormat="1" ht="30" customHeight="1" x14ac:dyDescent="0.35">
      <c r="A86" s="343" t="str">
        <f ca="1">Translations!$A$5</f>
        <v>Malaria Treatment Programmatic Gap Table</v>
      </c>
      <c r="B86" s="344"/>
      <c r="C86" s="344"/>
      <c r="D86" s="344"/>
      <c r="E86" s="344"/>
      <c r="F86" s="345"/>
    </row>
    <row r="87" spans="1:6" s="10" customFormat="1" ht="45" customHeight="1" x14ac:dyDescent="0.35">
      <c r="A87" s="129" t="str">
        <f ca="1">Translations!$A$10</f>
        <v>Priority Module</v>
      </c>
      <c r="B87" s="368" t="str">
        <f ca="1">Translations!$A$88</f>
        <v>Case Management</v>
      </c>
      <c r="C87" s="369"/>
      <c r="D87" s="369"/>
      <c r="E87" s="369"/>
      <c r="F87" s="370"/>
    </row>
    <row r="88" spans="1:6" s="10" customFormat="1" ht="45" customHeight="1" x14ac:dyDescent="0.35">
      <c r="A88" s="129" t="str">
        <f ca="1">Translations!$A$11</f>
        <v>Selected indicator</v>
      </c>
      <c r="B88" s="368" t="str">
        <f ca="1">Translations!$A$123</f>
        <v xml:space="preserve">CM-2c: Proportion of confirmed malaria cases that received first-line antimalarial treatment at private sector sites </v>
      </c>
      <c r="C88" s="369"/>
      <c r="D88" s="369"/>
      <c r="E88" s="369"/>
      <c r="F88" s="370"/>
    </row>
    <row r="89" spans="1:6" s="10" customFormat="1" ht="17.149999999999999" customHeight="1" x14ac:dyDescent="0.35">
      <c r="A89" s="339" t="str">
        <f ca="1">Translations!$A$12</f>
        <v>Current national coverage</v>
      </c>
      <c r="B89" s="340"/>
      <c r="C89" s="340"/>
      <c r="D89" s="340"/>
      <c r="E89" s="340"/>
      <c r="F89" s="341"/>
    </row>
    <row r="90" spans="1:6" s="10" customFormat="1" ht="45" customHeight="1" x14ac:dyDescent="0.35">
      <c r="A90" s="129" t="str">
        <f ca="1">Translations!$A$13</f>
        <v>Insert latest results</v>
      </c>
      <c r="B90" s="21"/>
      <c r="C90" s="130" t="str">
        <f ca="1">Translations!$A$14</f>
        <v>Year</v>
      </c>
      <c r="D90" s="19"/>
      <c r="E90" s="130" t="str">
        <f ca="1">Translations!$A$15</f>
        <v>Data source</v>
      </c>
      <c r="F90" s="19"/>
    </row>
    <row r="91" spans="1:6" s="10" customFormat="1" ht="45" customHeight="1" x14ac:dyDescent="0.35">
      <c r="A91" s="152" t="str">
        <f ca="1">Translations!$A$16</f>
        <v>Comments</v>
      </c>
      <c r="B91" s="371"/>
      <c r="C91" s="372"/>
      <c r="D91" s="372"/>
      <c r="E91" s="372"/>
      <c r="F91" s="373"/>
    </row>
    <row r="92" spans="1:6" s="10" customFormat="1" ht="45" customHeight="1" x14ac:dyDescent="0.35">
      <c r="A92" s="154"/>
      <c r="B92" s="355"/>
      <c r="C92" s="157" t="str">
        <f ca="1">Translations!$A$17</f>
        <v>Year 1</v>
      </c>
      <c r="D92" s="158" t="str">
        <f ca="1">Translations!$A$18</f>
        <v>Year 2</v>
      </c>
      <c r="E92" s="158" t="str">
        <f ca="1">Translations!$A$19</f>
        <v>Year 3</v>
      </c>
      <c r="F92" s="337" t="str">
        <f ca="1">Translations!$A$22</f>
        <v>Comments / Assumptions</v>
      </c>
    </row>
    <row r="93" spans="1:6" s="10" customFormat="1" ht="45" customHeight="1" x14ac:dyDescent="0.35">
      <c r="A93" s="155"/>
      <c r="B93" s="356"/>
      <c r="C93" s="104" t="str">
        <f ca="1">Translations!$A$21</f>
        <v>Insert year</v>
      </c>
      <c r="D93" s="101" t="str">
        <f ca="1">Translations!$A$21</f>
        <v>Insert year</v>
      </c>
      <c r="E93" s="101" t="str">
        <f ca="1">Translations!$A$21</f>
        <v>Insert year</v>
      </c>
      <c r="F93" s="338"/>
    </row>
    <row r="94" spans="1:6" s="10" customFormat="1" ht="17.149999999999999" customHeight="1" x14ac:dyDescent="0.35">
      <c r="A94" s="339" t="str">
        <f ca="1">Translations!$A$23</f>
        <v>Current estimated country need</v>
      </c>
      <c r="B94" s="340"/>
      <c r="C94" s="340"/>
      <c r="D94" s="340"/>
      <c r="E94" s="340"/>
      <c r="F94" s="341"/>
    </row>
    <row r="95" spans="1:6" s="10" customFormat="1" ht="45" customHeight="1" x14ac:dyDescent="0.35">
      <c r="A95" s="129" t="str">
        <f ca="1">Translations!$A$126</f>
        <v>A. Total estimated malaria cases (private sector)</v>
      </c>
      <c r="B95" s="132" t="s">
        <v>10</v>
      </c>
      <c r="C95" s="20"/>
      <c r="D95" s="20"/>
      <c r="E95" s="20"/>
      <c r="F95" s="19"/>
    </row>
    <row r="96" spans="1:6" s="10" customFormat="1" ht="45" customHeight="1" x14ac:dyDescent="0.35">
      <c r="A96" s="328" t="str">
        <f ca="1">Translations!$A$25</f>
        <v>B. Country targets 
(from National Strategic Plan)</v>
      </c>
      <c r="B96" s="132" t="s">
        <v>10</v>
      </c>
      <c r="C96" s="20"/>
      <c r="D96" s="20"/>
      <c r="E96" s="20"/>
      <c r="F96" s="19"/>
    </row>
    <row r="97" spans="1:6" s="10" customFormat="1" ht="45" customHeight="1" x14ac:dyDescent="0.35">
      <c r="A97" s="329"/>
      <c r="B97" s="132" t="s">
        <v>11</v>
      </c>
      <c r="C97" s="133" t="str">
        <f>IF(C96=0,"",+C96/C95)</f>
        <v/>
      </c>
      <c r="D97" s="133" t="str">
        <f>IF(D96=0,"",+D96/D95)</f>
        <v/>
      </c>
      <c r="E97" s="133" t="str">
        <f>IF(E96=0,"",+E96/E95)</f>
        <v/>
      </c>
      <c r="F97" s="19"/>
    </row>
    <row r="98" spans="1:6" s="10" customFormat="1" ht="17.149999999999999" customHeight="1" x14ac:dyDescent="0.35">
      <c r="A98" s="339" t="str">
        <f ca="1">Translations!$A$26</f>
        <v>Country need already covered</v>
      </c>
      <c r="B98" s="340"/>
      <c r="C98" s="340"/>
      <c r="D98" s="340"/>
      <c r="E98" s="340"/>
      <c r="F98" s="341"/>
    </row>
    <row r="99" spans="1:6" s="10" customFormat="1" ht="45" customHeight="1" x14ac:dyDescent="0.35">
      <c r="A99" s="328" t="str">
        <f ca="1">Translations!$A$116</f>
        <v>C1. Country need planned to be covered by domestic resources</v>
      </c>
      <c r="B99" s="132" t="s">
        <v>10</v>
      </c>
      <c r="C99" s="20"/>
      <c r="D99" s="20"/>
      <c r="E99" s="20"/>
      <c r="F99" s="183"/>
    </row>
    <row r="100" spans="1:6" s="10" customFormat="1" ht="45" customHeight="1" x14ac:dyDescent="0.35">
      <c r="A100" s="329"/>
      <c r="B100" s="132" t="s">
        <v>11</v>
      </c>
      <c r="C100" s="133" t="str">
        <f>IF(C99=0,"",+C99/C95)</f>
        <v/>
      </c>
      <c r="D100" s="133" t="str">
        <f t="shared" ref="D100:E100" si="4">IF(D99=0,"",+D99/D95)</f>
        <v/>
      </c>
      <c r="E100" s="133" t="str">
        <f t="shared" si="4"/>
        <v/>
      </c>
      <c r="F100" s="19"/>
    </row>
    <row r="101" spans="1:6" s="10" customFormat="1" ht="45" customHeight="1" x14ac:dyDescent="0.35">
      <c r="A101" s="328" t="str">
        <f ca="1">Translations!$A$117</f>
        <v>C2. Country need planned to be covered by external resources</v>
      </c>
      <c r="B101" s="132" t="s">
        <v>10</v>
      </c>
      <c r="C101" s="20"/>
      <c r="D101" s="20"/>
      <c r="E101" s="20"/>
      <c r="F101" s="170"/>
    </row>
    <row r="102" spans="1:6" s="10" customFormat="1" ht="45" customHeight="1" x14ac:dyDescent="0.35">
      <c r="A102" s="329"/>
      <c r="B102" s="132" t="s">
        <v>11</v>
      </c>
      <c r="C102" s="133" t="str">
        <f>IF(C101=0,"",+C101/C95)</f>
        <v/>
      </c>
      <c r="D102" s="133" t="str">
        <f>IF(D101=0,"",+D101/D95)</f>
        <v/>
      </c>
      <c r="E102" s="133" t="str">
        <f>IF(E101=0,"",+E101/E95)</f>
        <v/>
      </c>
      <c r="F102" s="170"/>
    </row>
    <row r="103" spans="1:6" s="10" customFormat="1" ht="45" customHeight="1" x14ac:dyDescent="0.35">
      <c r="A103" s="328" t="str">
        <f ca="1">Translations!$A$118</f>
        <v>C3. Total country need already covered</v>
      </c>
      <c r="B103" s="132" t="s">
        <v>10</v>
      </c>
      <c r="C103" s="140">
        <f>C99+C101</f>
        <v>0</v>
      </c>
      <c r="D103" s="141">
        <f>D99+D101</f>
        <v>0</v>
      </c>
      <c r="E103" s="141">
        <f>E99+E101</f>
        <v>0</v>
      </c>
      <c r="F103" s="170"/>
    </row>
    <row r="104" spans="1:6" s="10" customFormat="1" ht="45" customHeight="1" x14ac:dyDescent="0.35">
      <c r="A104" s="329"/>
      <c r="B104" s="132" t="s">
        <v>11</v>
      </c>
      <c r="C104" s="133" t="str">
        <f>IF(C103=0,"",+C103/C95)</f>
        <v/>
      </c>
      <c r="D104" s="133" t="str">
        <f>IF(D103=0,"",+D103/D95)</f>
        <v/>
      </c>
      <c r="E104" s="133" t="str">
        <f>IF(E103=0,"",+E103/E95)</f>
        <v/>
      </c>
      <c r="F104" s="170"/>
    </row>
    <row r="105" spans="1:6" s="10" customFormat="1" ht="17.149999999999999" customHeight="1" x14ac:dyDescent="0.35">
      <c r="A105" s="339" t="str">
        <f ca="1">Translations!$A$28</f>
        <v>Programmatic gap</v>
      </c>
      <c r="B105" s="340"/>
      <c r="C105" s="340"/>
      <c r="D105" s="340"/>
      <c r="E105" s="340"/>
      <c r="F105" s="341"/>
    </row>
    <row r="106" spans="1:6" s="10" customFormat="1" ht="45" customHeight="1" x14ac:dyDescent="0.35">
      <c r="A106" s="328" t="str">
        <f ca="1">Translations!$A$149</f>
        <v>D. Expected annual gap in meeting the need: A - C3</v>
      </c>
      <c r="B106" s="132" t="s">
        <v>10</v>
      </c>
      <c r="C106" s="140">
        <f>C95-C103</f>
        <v>0</v>
      </c>
      <c r="D106" s="141">
        <f>D95-D103</f>
        <v>0</v>
      </c>
      <c r="E106" s="141">
        <f>E95-E103</f>
        <v>0</v>
      </c>
      <c r="F106" s="19"/>
    </row>
    <row r="107" spans="1:6" s="10" customFormat="1" ht="45" customHeight="1" x14ac:dyDescent="0.35">
      <c r="A107" s="329"/>
      <c r="B107" s="132" t="s">
        <v>11</v>
      </c>
      <c r="C107" s="133" t="str">
        <f>IF(C106=0,"",+C106/C95)</f>
        <v/>
      </c>
      <c r="D107" s="133" t="str">
        <f>IF(D106=0,"",+D106/D95)</f>
        <v/>
      </c>
      <c r="E107" s="133" t="str">
        <f>IF(E106=0,"",+E106/E95)</f>
        <v/>
      </c>
      <c r="F107" s="19"/>
    </row>
    <row r="108" spans="1:6" s="10" customFormat="1" ht="17.149999999999999" customHeight="1" x14ac:dyDescent="0.35">
      <c r="A108" s="339" t="str">
        <f ca="1">Translations!$A$30</f>
        <v>Country need covered with the allocation amount</v>
      </c>
      <c r="B108" s="340"/>
      <c r="C108" s="340"/>
      <c r="D108" s="340"/>
      <c r="E108" s="340"/>
      <c r="F108" s="341"/>
    </row>
    <row r="109" spans="1:6" s="10" customFormat="1" ht="45" customHeight="1" x14ac:dyDescent="0.35">
      <c r="A109" s="328" t="str">
        <f ca="1">Translations!$A$31</f>
        <v>E. Targets to be financed by allocation amount</v>
      </c>
      <c r="B109" s="132" t="s">
        <v>10</v>
      </c>
      <c r="C109" s="20"/>
      <c r="D109" s="20"/>
      <c r="E109" s="20"/>
      <c r="F109" s="19"/>
    </row>
    <row r="110" spans="1:6" s="10" customFormat="1" ht="45" customHeight="1" x14ac:dyDescent="0.35">
      <c r="A110" s="329"/>
      <c r="B110" s="132" t="s">
        <v>11</v>
      </c>
      <c r="C110" s="133" t="str">
        <f>IF(C109=0,"",+C109/C95)</f>
        <v/>
      </c>
      <c r="D110" s="133" t="str">
        <f>IF(D109=0,"",+D109/D95)</f>
        <v/>
      </c>
      <c r="E110" s="133" t="str">
        <f>IF(E109=0,"",+E109/E95)</f>
        <v/>
      </c>
      <c r="F110" s="19"/>
    </row>
    <row r="111" spans="1:6" s="10" customFormat="1" ht="45" customHeight="1" x14ac:dyDescent="0.35">
      <c r="A111" s="328" t="str">
        <f ca="1">Translations!$A$150</f>
        <v>F. Coverage from allocation amount and other resources: E + C3</v>
      </c>
      <c r="B111" s="132" t="s">
        <v>10</v>
      </c>
      <c r="C111" s="140">
        <f>+C109+C103</f>
        <v>0</v>
      </c>
      <c r="D111" s="141">
        <f>+D109+D103</f>
        <v>0</v>
      </c>
      <c r="E111" s="141">
        <f>+E109+E103</f>
        <v>0</v>
      </c>
      <c r="F111" s="19"/>
    </row>
    <row r="112" spans="1:6" s="10" customFormat="1" ht="45" customHeight="1" x14ac:dyDescent="0.35">
      <c r="A112" s="329"/>
      <c r="B112" s="132" t="s">
        <v>11</v>
      </c>
      <c r="C112" s="133" t="str">
        <f>IF(C111=0,"",+C111/C95)</f>
        <v/>
      </c>
      <c r="D112" s="133" t="str">
        <f>IF(D111=0,"",+D111/D95)</f>
        <v/>
      </c>
      <c r="E112" s="133" t="str">
        <f>IF(E111=0,"",+E111/E95)</f>
        <v/>
      </c>
      <c r="F112" s="19"/>
    </row>
    <row r="113" spans="1:6" s="10" customFormat="1" ht="45" customHeight="1" x14ac:dyDescent="0.35">
      <c r="A113" s="328" t="str">
        <f ca="1">Translations!$A$110</f>
        <v>G. Remaining gap: A - F</v>
      </c>
      <c r="B113" s="132" t="s">
        <v>10</v>
      </c>
      <c r="C113" s="140">
        <f>C95-C111</f>
        <v>0</v>
      </c>
      <c r="D113" s="141">
        <f>D95-D111</f>
        <v>0</v>
      </c>
      <c r="E113" s="141">
        <f>E95-E111</f>
        <v>0</v>
      </c>
      <c r="F113" s="19"/>
    </row>
    <row r="114" spans="1:6" s="10" customFormat="1" ht="45" customHeight="1" x14ac:dyDescent="0.35">
      <c r="A114" s="329"/>
      <c r="B114" s="132" t="s">
        <v>11</v>
      </c>
      <c r="C114" s="133" t="str">
        <f>IF(C113=0,"",+C113/C95)</f>
        <v/>
      </c>
      <c r="D114" s="133" t="str">
        <f>IF(D113=0,"",+D113/D95)</f>
        <v/>
      </c>
      <c r="E114" s="133" t="str">
        <f>IF(E113=0,"",+E113/E95)</f>
        <v/>
      </c>
      <c r="F114" s="19"/>
    </row>
    <row r="115" spans="1:6" s="10" customFormat="1" ht="15" customHeight="1" x14ac:dyDescent="0.35">
      <c r="A115" s="294"/>
      <c r="B115" s="295"/>
      <c r="C115" s="296"/>
      <c r="D115" s="296"/>
      <c r="E115" s="296"/>
      <c r="F115" s="297"/>
    </row>
    <row r="116" spans="1:6" s="10" customFormat="1" ht="15" customHeight="1" x14ac:dyDescent="0.35">
      <c r="A116" s="184"/>
      <c r="B116" s="148"/>
      <c r="C116" s="185"/>
      <c r="D116" s="185"/>
      <c r="E116" s="185"/>
      <c r="F116" s="186"/>
    </row>
    <row r="117" spans="1:6" s="78" customFormat="1" ht="30" customHeight="1" x14ac:dyDescent="0.3">
      <c r="A117" s="343" t="str">
        <f ca="1">Translations!$A162</f>
        <v>Severe Malaria Programmatic Gap Table</v>
      </c>
      <c r="B117" s="344"/>
      <c r="C117" s="344"/>
      <c r="D117" s="344"/>
      <c r="E117" s="344"/>
      <c r="F117" s="345"/>
    </row>
    <row r="118" spans="1:6" ht="45" customHeight="1" x14ac:dyDescent="0.3">
      <c r="A118" s="129" t="str">
        <f ca="1">Translations!$A$10</f>
        <v>Priority Module</v>
      </c>
      <c r="B118" s="368" t="str">
        <f ca="1">Translations!$A$88</f>
        <v>Case Management</v>
      </c>
      <c r="C118" s="369"/>
      <c r="D118" s="369"/>
      <c r="E118" s="369"/>
      <c r="F118" s="370"/>
    </row>
    <row r="119" spans="1:6" s="75" customFormat="1" ht="45" customHeight="1" x14ac:dyDescent="0.35">
      <c r="A119" s="129" t="str">
        <f ca="1">Translations!$A$11</f>
        <v>Selected indicator</v>
      </c>
      <c r="B119" s="368" t="str">
        <f ca="1">Translations!$A163</f>
        <v>Proportion of severe malaria cases that receive nationally recommended antimalarial treatment (all sectors)</v>
      </c>
      <c r="C119" s="369"/>
      <c r="D119" s="369"/>
      <c r="E119" s="369"/>
      <c r="F119" s="370"/>
    </row>
    <row r="120" spans="1:6" ht="17.25" customHeight="1" thickBot="1" x14ac:dyDescent="0.35">
      <c r="A120" s="339" t="str">
        <f ca="1">Translations!$A$12</f>
        <v>Current national coverage</v>
      </c>
      <c r="B120" s="340"/>
      <c r="C120" s="340"/>
      <c r="D120" s="340"/>
      <c r="E120" s="340"/>
      <c r="F120" s="341"/>
    </row>
    <row r="121" spans="1:6" ht="45" customHeight="1" x14ac:dyDescent="0.3">
      <c r="A121" s="187"/>
      <c r="B121" s="355"/>
      <c r="C121" s="298" t="str">
        <f ca="1">Translations!$A$17</f>
        <v>Year 1</v>
      </c>
      <c r="D121" s="298" t="str">
        <f ca="1">Translations!$A$18</f>
        <v>Year 2</v>
      </c>
      <c r="E121" s="298" t="str">
        <f ca="1">Translations!$A$19</f>
        <v>Year 3</v>
      </c>
      <c r="F121" s="367" t="str">
        <f ca="1">Translations!$A$22</f>
        <v>Comments / Assumptions</v>
      </c>
    </row>
    <row r="122" spans="1:6" ht="45" customHeight="1" x14ac:dyDescent="0.3">
      <c r="A122" s="155"/>
      <c r="B122" s="356"/>
      <c r="C122" s="101" t="str">
        <f ca="1">Translations!$A$21</f>
        <v>Insert year</v>
      </c>
      <c r="D122" s="101" t="str">
        <f ca="1">Translations!$A$21</f>
        <v>Insert year</v>
      </c>
      <c r="E122" s="101" t="str">
        <f ca="1">Translations!$A$21</f>
        <v>Insert year</v>
      </c>
      <c r="F122" s="338"/>
    </row>
    <row r="123" spans="1:6" ht="17.149999999999999" customHeight="1" x14ac:dyDescent="0.3">
      <c r="A123" s="339" t="str">
        <f ca="1">Translations!$A$23</f>
        <v>Current estimated country need</v>
      </c>
      <c r="B123" s="340"/>
      <c r="C123" s="340"/>
      <c r="D123" s="340"/>
      <c r="E123" s="340"/>
      <c r="F123" s="341"/>
    </row>
    <row r="124" spans="1:6" ht="58" customHeight="1" x14ac:dyDescent="0.3">
      <c r="A124" s="129" t="str">
        <f ca="1">Translations!$A164</f>
        <v xml:space="preserve">A1. Total estimated  malaria cases (in public health facilities, community and private sector sites) </v>
      </c>
      <c r="B124" s="132" t="s">
        <v>10</v>
      </c>
      <c r="C124" s="140">
        <f>SUM(C33+C64+C95)</f>
        <v>0</v>
      </c>
      <c r="D124" s="140">
        <f>SUM(D33+D64+D95)</f>
        <v>0</v>
      </c>
      <c r="E124" s="140">
        <f>SUM(E33+E64+E95)</f>
        <v>0</v>
      </c>
      <c r="F124" s="19"/>
    </row>
    <row r="125" spans="1:6" ht="45" customHeight="1" x14ac:dyDescent="0.3">
      <c r="A125" s="129" t="str">
        <f ca="1">Translations!$A165</f>
        <v>A2. Total estimated severe malaria cases (prereferral and hospitalized)</v>
      </c>
      <c r="B125" s="132" t="s">
        <v>10</v>
      </c>
      <c r="C125" s="20"/>
      <c r="D125" s="20"/>
      <c r="E125" s="20"/>
      <c r="F125" s="19"/>
    </row>
    <row r="126" spans="1:6" s="75" customFormat="1" ht="45" customHeight="1" x14ac:dyDescent="0.35">
      <c r="A126" s="328" t="str">
        <f ca="1">Translations!$A166</f>
        <v>B. Country targets (from National Strategic Plan): severe malaria (pre-referral and hospitalized)</v>
      </c>
      <c r="B126" s="132" t="s">
        <v>10</v>
      </c>
      <c r="C126" s="77"/>
      <c r="D126" s="77"/>
      <c r="E126" s="77"/>
      <c r="F126" s="76"/>
    </row>
    <row r="127" spans="1:6" s="75" customFormat="1" ht="45" customHeight="1" x14ac:dyDescent="0.35">
      <c r="A127" s="329"/>
      <c r="B127" s="132" t="s">
        <v>11</v>
      </c>
      <c r="C127" s="133" t="str">
        <f>IF(C126=0,"",+C126/C125)</f>
        <v/>
      </c>
      <c r="D127" s="133" t="str">
        <f t="shared" ref="D127:E127" si="5">IF(D126=0,"",+D126/D125)</f>
        <v/>
      </c>
      <c r="E127" s="133" t="str">
        <f t="shared" si="5"/>
        <v/>
      </c>
      <c r="F127" s="76"/>
    </row>
    <row r="128" spans="1:6" s="75" customFormat="1" ht="45" customHeight="1" x14ac:dyDescent="0.35">
      <c r="A128" s="328" t="str">
        <f ca="1">Translations!$A167</f>
        <v>B1. Pre-referral (rectal artesunate)</v>
      </c>
      <c r="B128" s="132" t="s">
        <v>10</v>
      </c>
      <c r="C128" s="77"/>
      <c r="D128" s="77"/>
      <c r="E128" s="77"/>
      <c r="F128" s="76"/>
    </row>
    <row r="129" spans="1:6" s="75" customFormat="1" ht="45" customHeight="1" x14ac:dyDescent="0.35">
      <c r="A129" s="329"/>
      <c r="B129" s="132" t="s">
        <v>11</v>
      </c>
      <c r="C129" s="133" t="str">
        <f>IF(C128=0,"",+C128/C125)</f>
        <v/>
      </c>
      <c r="D129" s="133" t="str">
        <f t="shared" ref="D129:E129" si="6">IF(D128=0,"",+D128/D125)</f>
        <v/>
      </c>
      <c r="E129" s="133" t="str">
        <f t="shared" si="6"/>
        <v/>
      </c>
      <c r="F129" s="76"/>
    </row>
    <row r="130" spans="1:6" s="75" customFormat="1" ht="45" customHeight="1" x14ac:dyDescent="0.35">
      <c r="A130" s="328" t="str">
        <f ca="1">Translations!$A168</f>
        <v>B2. Admitted (injectable antimalarial)</v>
      </c>
      <c r="B130" s="132" t="s">
        <v>10</v>
      </c>
      <c r="C130" s="77"/>
      <c r="D130" s="77"/>
      <c r="E130" s="77"/>
      <c r="F130" s="76"/>
    </row>
    <row r="131" spans="1:6" s="75" customFormat="1" ht="45" customHeight="1" x14ac:dyDescent="0.35">
      <c r="A131" s="329"/>
      <c r="B131" s="132" t="s">
        <v>11</v>
      </c>
      <c r="C131" s="133" t="str">
        <f>IF(C130=0,"",+C130/C125)</f>
        <v/>
      </c>
      <c r="D131" s="133" t="str">
        <f t="shared" ref="D131:E131" si="7">IF(D130=0,"",+D130/D125)</f>
        <v/>
      </c>
      <c r="E131" s="133" t="str">
        <f t="shared" si="7"/>
        <v/>
      </c>
      <c r="F131" s="76"/>
    </row>
    <row r="132" spans="1:6" s="78" customFormat="1" ht="17.149999999999999" customHeight="1" x14ac:dyDescent="0.3">
      <c r="A132" s="339" t="str">
        <f ca="1">Translations!$A169</f>
        <v>Admitted severe malaria cases</v>
      </c>
      <c r="B132" s="340"/>
      <c r="C132" s="340"/>
      <c r="D132" s="340"/>
      <c r="E132" s="340"/>
      <c r="F132" s="341"/>
    </row>
    <row r="133" spans="1:6" ht="17.149999999999999" customHeight="1" x14ac:dyDescent="0.3">
      <c r="A133" s="339" t="str">
        <f ca="1">Translations!$A$26</f>
        <v>Country need already covered</v>
      </c>
      <c r="B133" s="340"/>
      <c r="C133" s="340"/>
      <c r="D133" s="340"/>
      <c r="E133" s="340"/>
      <c r="F133" s="341"/>
    </row>
    <row r="134" spans="1:6" ht="45" customHeight="1" x14ac:dyDescent="0.3">
      <c r="A134" s="328" t="str">
        <f ca="1">Translations!$A170</f>
        <v>C1. Country need planned to be covered by domestic resources</v>
      </c>
      <c r="B134" s="132" t="s">
        <v>10</v>
      </c>
      <c r="C134" s="20"/>
      <c r="D134" s="20"/>
      <c r="E134" s="20"/>
      <c r="F134" s="19"/>
    </row>
    <row r="135" spans="1:6" ht="45" customHeight="1" x14ac:dyDescent="0.3">
      <c r="A135" s="329"/>
      <c r="B135" s="132" t="s">
        <v>11</v>
      </c>
      <c r="C135" s="133" t="str">
        <f>IF(C134=0,"",+C134/C126)</f>
        <v/>
      </c>
      <c r="D135" s="133" t="str">
        <f t="shared" ref="D135:E135" si="8">IF(D134=0,"",+D134/D126)</f>
        <v/>
      </c>
      <c r="E135" s="133" t="str">
        <f t="shared" si="8"/>
        <v/>
      </c>
      <c r="F135" s="19"/>
    </row>
    <row r="136" spans="1:6" ht="45" customHeight="1" x14ac:dyDescent="0.3">
      <c r="A136" s="328" t="str">
        <f ca="1">Translations!$A171</f>
        <v>C2. Country need planned to be covered by external resources</v>
      </c>
      <c r="B136" s="132" t="s">
        <v>10</v>
      </c>
      <c r="C136" s="20"/>
      <c r="D136" s="20"/>
      <c r="E136" s="20"/>
      <c r="F136" s="170"/>
    </row>
    <row r="137" spans="1:6" ht="45" customHeight="1" x14ac:dyDescent="0.3">
      <c r="A137" s="329"/>
      <c r="B137" s="132" t="s">
        <v>11</v>
      </c>
      <c r="C137" s="133" t="str">
        <f>IF(C136=0,"",+C136/C126)</f>
        <v/>
      </c>
      <c r="D137" s="133" t="str">
        <f t="shared" ref="D137:E137" si="9">IF(D136=0,"",+D136/D126)</f>
        <v/>
      </c>
      <c r="E137" s="133" t="str">
        <f t="shared" si="9"/>
        <v/>
      </c>
      <c r="F137" s="170"/>
    </row>
    <row r="138" spans="1:6" ht="45" customHeight="1" x14ac:dyDescent="0.3">
      <c r="A138" s="328" t="str">
        <f ca="1">Translations!$A172</f>
        <v>C3. Total country need already covered</v>
      </c>
      <c r="B138" s="132" t="s">
        <v>10</v>
      </c>
      <c r="C138" s="140">
        <f>C134+C136</f>
        <v>0</v>
      </c>
      <c r="D138" s="140">
        <f>D134+D136</f>
        <v>0</v>
      </c>
      <c r="E138" s="140">
        <f>E134+E136</f>
        <v>0</v>
      </c>
      <c r="F138" s="170"/>
    </row>
    <row r="139" spans="1:6" ht="45" customHeight="1" x14ac:dyDescent="0.3">
      <c r="A139" s="329"/>
      <c r="B139" s="132" t="s">
        <v>11</v>
      </c>
      <c r="C139" s="133" t="str">
        <f>IF(C138=0,"",+C138/C125)</f>
        <v/>
      </c>
      <c r="D139" s="133" t="str">
        <f t="shared" ref="D139:E139" si="10">IF(D138=0,"",+D138/D125)</f>
        <v/>
      </c>
      <c r="E139" s="133" t="str">
        <f t="shared" si="10"/>
        <v/>
      </c>
      <c r="F139" s="170"/>
    </row>
    <row r="140" spans="1:6" ht="17.149999999999999" customHeight="1" x14ac:dyDescent="0.3">
      <c r="A140" s="339" t="str">
        <f ca="1">Translations!$A$28</f>
        <v>Programmatic gap</v>
      </c>
      <c r="B140" s="340"/>
      <c r="C140" s="340"/>
      <c r="D140" s="340"/>
      <c r="E140" s="340"/>
      <c r="F140" s="341"/>
    </row>
    <row r="141" spans="1:6" ht="45" customHeight="1" x14ac:dyDescent="0.3">
      <c r="A141" s="328" t="str">
        <f ca="1">Translations!$A173</f>
        <v>D. Expected annual gap in meeting the need: B2 - C3</v>
      </c>
      <c r="B141" s="132" t="s">
        <v>10</v>
      </c>
      <c r="C141" s="140">
        <f>C130-(C138)</f>
        <v>0</v>
      </c>
      <c r="D141" s="140">
        <f>D130-(D138)</f>
        <v>0</v>
      </c>
      <c r="E141" s="140">
        <f>E130-(E138)</f>
        <v>0</v>
      </c>
      <c r="F141" s="19"/>
    </row>
    <row r="142" spans="1:6" ht="45" customHeight="1" x14ac:dyDescent="0.3">
      <c r="A142" s="329"/>
      <c r="B142" s="132" t="s">
        <v>11</v>
      </c>
      <c r="C142" s="133" t="str">
        <f>IF(C141=0,"",+C141/C130)</f>
        <v/>
      </c>
      <c r="D142" s="133" t="str">
        <f>IF(D141=0,"",+D141/D130)</f>
        <v/>
      </c>
      <c r="E142" s="133" t="str">
        <f>IF(E141=0,"",+E141/E130)</f>
        <v/>
      </c>
      <c r="F142" s="19"/>
    </row>
    <row r="143" spans="1:6" ht="17.149999999999999" customHeight="1" x14ac:dyDescent="0.3">
      <c r="A143" s="339" t="str">
        <f ca="1">Translations!$A$30</f>
        <v>Country need covered with the allocation amount</v>
      </c>
      <c r="B143" s="340"/>
      <c r="C143" s="340"/>
      <c r="D143" s="340"/>
      <c r="E143" s="340"/>
      <c r="F143" s="341"/>
    </row>
    <row r="144" spans="1:6" ht="45" customHeight="1" x14ac:dyDescent="0.3">
      <c r="A144" s="328" t="str">
        <f ca="1">Translations!$A$31</f>
        <v>E. Targets to be financed by allocation amount</v>
      </c>
      <c r="B144" s="132" t="s">
        <v>10</v>
      </c>
      <c r="C144" s="20"/>
      <c r="D144" s="20"/>
      <c r="E144" s="20"/>
      <c r="F144" s="19"/>
    </row>
    <row r="145" spans="1:6" ht="45" customHeight="1" x14ac:dyDescent="0.3">
      <c r="A145" s="329"/>
      <c r="B145" s="132" t="s">
        <v>11</v>
      </c>
      <c r="C145" s="133" t="str">
        <f>IF(C144=0,"",+C144/C126)</f>
        <v/>
      </c>
      <c r="D145" s="133" t="str">
        <f t="shared" ref="D145:E145" si="11">IF(D144=0,"",+D144/D126)</f>
        <v/>
      </c>
      <c r="E145" s="133" t="str">
        <f t="shared" si="11"/>
        <v/>
      </c>
      <c r="F145" s="19"/>
    </row>
    <row r="146" spans="1:6" ht="45" customHeight="1" x14ac:dyDescent="0.3">
      <c r="A146" s="328" t="str">
        <f ca="1">Translations!$A$150</f>
        <v>F. Coverage from allocation amount and other resources: E + C3</v>
      </c>
      <c r="B146" s="132" t="s">
        <v>10</v>
      </c>
      <c r="C146" s="140">
        <f>+C144+C138</f>
        <v>0</v>
      </c>
      <c r="D146" s="140">
        <f>+D144+D138</f>
        <v>0</v>
      </c>
      <c r="E146" s="140">
        <f>+E144+E138</f>
        <v>0</v>
      </c>
      <c r="F146" s="19"/>
    </row>
    <row r="147" spans="1:6" ht="45" customHeight="1" x14ac:dyDescent="0.3">
      <c r="A147" s="329"/>
      <c r="B147" s="132" t="s">
        <v>11</v>
      </c>
      <c r="C147" s="133" t="str">
        <f>IF(C146=0,"",+C146/C126)</f>
        <v/>
      </c>
      <c r="D147" s="133" t="str">
        <f t="shared" ref="D147:E147" si="12">IF(D146=0,"",+D146/D126)</f>
        <v/>
      </c>
      <c r="E147" s="133" t="str">
        <f t="shared" si="12"/>
        <v/>
      </c>
      <c r="F147" s="19"/>
    </row>
    <row r="148" spans="1:6" ht="45" customHeight="1" x14ac:dyDescent="0.3">
      <c r="A148" s="328" t="str">
        <f ca="1">Translations!$A174</f>
        <v>G. Remaining gap: B2 - F</v>
      </c>
      <c r="B148" s="132" t="s">
        <v>10</v>
      </c>
      <c r="C148" s="140">
        <f>C130-C146</f>
        <v>0</v>
      </c>
      <c r="D148" s="140">
        <f t="shared" ref="D148:E148" si="13">D130-D146</f>
        <v>0</v>
      </c>
      <c r="E148" s="140">
        <f t="shared" si="13"/>
        <v>0</v>
      </c>
      <c r="F148" s="19"/>
    </row>
    <row r="149" spans="1:6" ht="45" customHeight="1" x14ac:dyDescent="0.3">
      <c r="A149" s="329"/>
      <c r="B149" s="132" t="s">
        <v>11</v>
      </c>
      <c r="C149" s="133" t="str">
        <f>IF(C148=0,"",+C148/C130)</f>
        <v/>
      </c>
      <c r="D149" s="133" t="str">
        <f t="shared" ref="D149:E149" si="14">IF(D148=0,"",+D148/D130)</f>
        <v/>
      </c>
      <c r="E149" s="133" t="str">
        <f t="shared" si="14"/>
        <v/>
      </c>
      <c r="F149" s="19"/>
    </row>
    <row r="150" spans="1:6" s="78" customFormat="1" ht="17.149999999999999" customHeight="1" x14ac:dyDescent="0.3">
      <c r="A150" s="339" t="str">
        <f ca="1">Translations!$A175</f>
        <v>Pre-referral severe malaria cases</v>
      </c>
      <c r="B150" s="340"/>
      <c r="C150" s="340"/>
      <c r="D150" s="340"/>
      <c r="E150" s="340"/>
      <c r="F150" s="341"/>
    </row>
    <row r="151" spans="1:6" ht="17.149999999999999" customHeight="1" x14ac:dyDescent="0.3">
      <c r="A151" s="339" t="str">
        <f ca="1">Translations!$A$26</f>
        <v>Country need already covered</v>
      </c>
      <c r="B151" s="340"/>
      <c r="C151" s="340"/>
      <c r="D151" s="340"/>
      <c r="E151" s="340"/>
      <c r="F151" s="341"/>
    </row>
    <row r="152" spans="1:6" ht="45" customHeight="1" x14ac:dyDescent="0.3">
      <c r="A152" s="328" t="str">
        <f ca="1">Translations!$A176</f>
        <v>H1. Country need planned to be covered by domestic resources</v>
      </c>
      <c r="B152" s="132" t="s">
        <v>10</v>
      </c>
      <c r="C152" s="20"/>
      <c r="D152" s="20"/>
      <c r="E152" s="20"/>
      <c r="F152" s="19"/>
    </row>
    <row r="153" spans="1:6" ht="45" customHeight="1" x14ac:dyDescent="0.3">
      <c r="A153" s="329"/>
      <c r="B153" s="132" t="s">
        <v>11</v>
      </c>
      <c r="C153" s="133" t="str">
        <f>IF(C152=0,"",+C152/C126)</f>
        <v/>
      </c>
      <c r="D153" s="133" t="str">
        <f t="shared" ref="D153:E153" si="15">IF(D152=0,"",+D152/D126)</f>
        <v/>
      </c>
      <c r="E153" s="133" t="str">
        <f t="shared" si="15"/>
        <v/>
      </c>
      <c r="F153" s="19"/>
    </row>
    <row r="154" spans="1:6" ht="45" customHeight="1" x14ac:dyDescent="0.3">
      <c r="A154" s="328" t="str">
        <f ca="1">Translations!$A177</f>
        <v>H2. Country need planned to be covered by external resources</v>
      </c>
      <c r="B154" s="132" t="s">
        <v>10</v>
      </c>
      <c r="C154" s="20"/>
      <c r="D154" s="20"/>
      <c r="E154" s="20"/>
      <c r="F154" s="170"/>
    </row>
    <row r="155" spans="1:6" ht="45" customHeight="1" x14ac:dyDescent="0.3">
      <c r="A155" s="329"/>
      <c r="B155" s="132" t="s">
        <v>11</v>
      </c>
      <c r="C155" s="133" t="str">
        <f>IF(C154=0,"",+C154/C126)</f>
        <v/>
      </c>
      <c r="D155" s="133" t="str">
        <f t="shared" ref="D155:E155" si="16">IF(D154=0,"",+D154/D126)</f>
        <v/>
      </c>
      <c r="E155" s="133" t="str">
        <f t="shared" si="16"/>
        <v/>
      </c>
      <c r="F155" s="170"/>
    </row>
    <row r="156" spans="1:6" ht="45" customHeight="1" x14ac:dyDescent="0.3">
      <c r="A156" s="328" t="str">
        <f ca="1">Translations!$A178</f>
        <v>H3. Total country need already covered</v>
      </c>
      <c r="B156" s="132" t="s">
        <v>10</v>
      </c>
      <c r="C156" s="140">
        <f>C152+C154</f>
        <v>0</v>
      </c>
      <c r="D156" s="140">
        <f t="shared" ref="D156:E156" si="17">D152+D154</f>
        <v>0</v>
      </c>
      <c r="E156" s="140">
        <f t="shared" si="17"/>
        <v>0</v>
      </c>
      <c r="F156" s="170"/>
    </row>
    <row r="157" spans="1:6" ht="45" customHeight="1" x14ac:dyDescent="0.3">
      <c r="A157" s="329"/>
      <c r="B157" s="132" t="s">
        <v>11</v>
      </c>
      <c r="C157" s="133" t="str">
        <f>IF(C156=0,"",+C156/C126)</f>
        <v/>
      </c>
      <c r="D157" s="133" t="str">
        <f t="shared" ref="D157:E157" si="18">IF(D156=0,"",+D156/D126)</f>
        <v/>
      </c>
      <c r="E157" s="133" t="str">
        <f t="shared" si="18"/>
        <v/>
      </c>
      <c r="F157" s="170"/>
    </row>
    <row r="158" spans="1:6" ht="17.149999999999999" customHeight="1" x14ac:dyDescent="0.3">
      <c r="A158" s="339" t="str">
        <f ca="1">Translations!$A$28</f>
        <v>Programmatic gap</v>
      </c>
      <c r="B158" s="340"/>
      <c r="C158" s="340"/>
      <c r="D158" s="340"/>
      <c r="E158" s="340"/>
      <c r="F158" s="341"/>
    </row>
    <row r="159" spans="1:6" ht="45" customHeight="1" x14ac:dyDescent="0.3">
      <c r="A159" s="328" t="str">
        <f ca="1">Translations!$A179</f>
        <v>I. Expected annual gap in meeting the need: B1- H3</v>
      </c>
      <c r="B159" s="132" t="s">
        <v>10</v>
      </c>
      <c r="C159" s="140">
        <f>C128-(C156)</f>
        <v>0</v>
      </c>
      <c r="D159" s="140">
        <f>D128-(D156)</f>
        <v>0</v>
      </c>
      <c r="E159" s="140">
        <f>E128-(E156)</f>
        <v>0</v>
      </c>
      <c r="F159" s="19"/>
    </row>
    <row r="160" spans="1:6" ht="45" customHeight="1" x14ac:dyDescent="0.3">
      <c r="A160" s="329"/>
      <c r="B160" s="132" t="s">
        <v>11</v>
      </c>
      <c r="C160" s="133" t="str">
        <f>IF(C159=0,"",+C159/C128)</f>
        <v/>
      </c>
      <c r="D160" s="133" t="str">
        <f>IF(D159=0,"",+D159/D128)</f>
        <v/>
      </c>
      <c r="E160" s="133" t="str">
        <f>IF(E159=0,"",+E159/E128)</f>
        <v/>
      </c>
      <c r="F160" s="19"/>
    </row>
    <row r="161" spans="1:6" ht="17.149999999999999" customHeight="1" x14ac:dyDescent="0.3">
      <c r="A161" s="339" t="str">
        <f ca="1">Translations!$A$30</f>
        <v>Country need covered with the allocation amount</v>
      </c>
      <c r="B161" s="340"/>
      <c r="C161" s="340"/>
      <c r="D161" s="340"/>
      <c r="E161" s="340"/>
      <c r="F161" s="341"/>
    </row>
    <row r="162" spans="1:6" ht="45" customHeight="1" x14ac:dyDescent="0.3">
      <c r="A162" s="328" t="str">
        <f ca="1">Translations!$A180</f>
        <v>J. Targets to be financed by allocation amount</v>
      </c>
      <c r="B162" s="132" t="s">
        <v>10</v>
      </c>
      <c r="C162" s="20"/>
      <c r="D162" s="20"/>
      <c r="E162" s="20"/>
      <c r="F162" s="19"/>
    </row>
    <row r="163" spans="1:6" ht="45" customHeight="1" x14ac:dyDescent="0.3">
      <c r="A163" s="329"/>
      <c r="B163" s="132" t="s">
        <v>11</v>
      </c>
      <c r="C163" s="133" t="str">
        <f>IF(C162=0,"",+C162/C128)</f>
        <v/>
      </c>
      <c r="D163" s="133" t="str">
        <f t="shared" ref="D163:E163" si="19">IF(D162=0,"",+D162/D128)</f>
        <v/>
      </c>
      <c r="E163" s="133" t="str">
        <f t="shared" si="19"/>
        <v/>
      </c>
      <c r="F163" s="19"/>
    </row>
    <row r="164" spans="1:6" ht="45" customHeight="1" x14ac:dyDescent="0.3">
      <c r="A164" s="328" t="str">
        <f ca="1">Translations!$A181</f>
        <v>K. Coverage from allocation amount and other resources: J + H3</v>
      </c>
      <c r="B164" s="132" t="s">
        <v>10</v>
      </c>
      <c r="C164" s="140">
        <f>+C162+C156</f>
        <v>0</v>
      </c>
      <c r="D164" s="140">
        <f>+D162+D156</f>
        <v>0</v>
      </c>
      <c r="E164" s="140">
        <f>+E162+E156</f>
        <v>0</v>
      </c>
      <c r="F164" s="19"/>
    </row>
    <row r="165" spans="1:6" ht="45" customHeight="1" x14ac:dyDescent="0.3">
      <c r="A165" s="329"/>
      <c r="B165" s="132" t="s">
        <v>11</v>
      </c>
      <c r="C165" s="133" t="str">
        <f>IF(C164=0,"",+C164/C128)</f>
        <v/>
      </c>
      <c r="D165" s="133" t="str">
        <f t="shared" ref="D165:E165" si="20">IF(D164=0,"",+D164/D128)</f>
        <v/>
      </c>
      <c r="E165" s="133" t="str">
        <f t="shared" si="20"/>
        <v/>
      </c>
      <c r="F165" s="19"/>
    </row>
    <row r="166" spans="1:6" ht="45" customHeight="1" x14ac:dyDescent="0.3">
      <c r="A166" s="328" t="str">
        <f ca="1">Translations!$A182</f>
        <v>L. Remaining gap: B1- K</v>
      </c>
      <c r="B166" s="132" t="s">
        <v>10</v>
      </c>
      <c r="C166" s="140">
        <f>C128-C164</f>
        <v>0</v>
      </c>
      <c r="D166" s="140">
        <f t="shared" ref="D166:E166" si="21">D128-D164</f>
        <v>0</v>
      </c>
      <c r="E166" s="140">
        <f t="shared" si="21"/>
        <v>0</v>
      </c>
      <c r="F166" s="19"/>
    </row>
    <row r="167" spans="1:6" ht="45" customHeight="1" x14ac:dyDescent="0.3">
      <c r="A167" s="329"/>
      <c r="B167" s="132" t="s">
        <v>11</v>
      </c>
      <c r="C167" s="133" t="str">
        <f>IF(C166=0,"",+C166/C128)</f>
        <v/>
      </c>
      <c r="D167" s="133" t="str">
        <f t="shared" ref="D167:E167" si="22">IF(D166=0,"",+D166/D128)</f>
        <v/>
      </c>
      <c r="E167" s="133" t="str">
        <f t="shared" si="22"/>
        <v/>
      </c>
      <c r="F167" s="19"/>
    </row>
    <row r="168" spans="1:6" s="17" customFormat="1" x14ac:dyDescent="0.3">
      <c r="A168" s="374" t="s">
        <v>984</v>
      </c>
      <c r="B168" s="375"/>
      <c r="C168" s="375"/>
      <c r="D168" s="375"/>
      <c r="E168" s="375"/>
      <c r="F168" s="376"/>
    </row>
    <row r="169" spans="1:6" s="17" customFormat="1" x14ac:dyDescent="0.3">
      <c r="A169" s="377"/>
      <c r="B169" s="378"/>
      <c r="C169" s="378"/>
      <c r="D169" s="378"/>
      <c r="E169" s="378"/>
      <c r="F169" s="379"/>
    </row>
    <row r="170" spans="1:6" s="17" customFormat="1" x14ac:dyDescent="0.3">
      <c r="A170" s="377"/>
      <c r="B170" s="378"/>
      <c r="C170" s="378"/>
      <c r="D170" s="378"/>
      <c r="E170" s="378"/>
      <c r="F170" s="379"/>
    </row>
    <row r="171" spans="1:6" s="17" customFormat="1" x14ac:dyDescent="0.3">
      <c r="A171" s="377"/>
      <c r="B171" s="378"/>
      <c r="C171" s="378"/>
      <c r="D171" s="378"/>
      <c r="E171" s="378"/>
      <c r="F171" s="379"/>
    </row>
    <row r="172" spans="1:6" s="17" customFormat="1" x14ac:dyDescent="0.3">
      <c r="A172" s="377"/>
      <c r="B172" s="378"/>
      <c r="C172" s="378"/>
      <c r="D172" s="378"/>
      <c r="E172" s="378"/>
      <c r="F172" s="379"/>
    </row>
    <row r="173" spans="1:6" s="17" customFormat="1" x14ac:dyDescent="0.3">
      <c r="A173" s="377"/>
      <c r="B173" s="378"/>
      <c r="C173" s="378"/>
      <c r="D173" s="378"/>
      <c r="E173" s="378"/>
      <c r="F173" s="379"/>
    </row>
    <row r="174" spans="1:6" s="17" customFormat="1" x14ac:dyDescent="0.3">
      <c r="A174" s="377"/>
      <c r="B174" s="378"/>
      <c r="C174" s="378"/>
      <c r="D174" s="378"/>
      <c r="E174" s="378"/>
      <c r="F174" s="379"/>
    </row>
    <row r="175" spans="1:6" s="17" customFormat="1" x14ac:dyDescent="0.3">
      <c r="A175" s="377"/>
      <c r="B175" s="378"/>
      <c r="C175" s="378"/>
      <c r="D175" s="378"/>
      <c r="E175" s="378"/>
      <c r="F175" s="379"/>
    </row>
    <row r="176" spans="1:6" s="17" customFormat="1" x14ac:dyDescent="0.3">
      <c r="A176" s="377"/>
      <c r="B176" s="378"/>
      <c r="C176" s="378"/>
      <c r="D176" s="378"/>
      <c r="E176" s="378"/>
      <c r="F176" s="379"/>
    </row>
    <row r="177" spans="1:6" s="17" customFormat="1" x14ac:dyDescent="0.3">
      <c r="A177" s="377"/>
      <c r="B177" s="378"/>
      <c r="C177" s="378"/>
      <c r="D177" s="378"/>
      <c r="E177" s="378"/>
      <c r="F177" s="379"/>
    </row>
    <row r="178" spans="1:6" s="17" customFormat="1" x14ac:dyDescent="0.3">
      <c r="A178" s="380"/>
      <c r="B178" s="381"/>
      <c r="C178" s="381"/>
      <c r="D178" s="381"/>
      <c r="E178" s="381"/>
      <c r="F178" s="382"/>
    </row>
  </sheetData>
  <sheetProtection algorithmName="SHA-512" hashValue="OaoxKiQk0ifR1Ch3iiuubKOXijbBiYmGluzIA1mLlPO3ayCoD0lZTUl7UmxQdqqdlB1PaKgQW7LrAYiD2qdz5w==" saltValue="gQJdKMvnip3cI3ZVyRrGLA==" spinCount="100000" sheet="1" formatColumns="0" formatRows="0"/>
  <mergeCells count="107">
    <mergeCell ref="A143:F143"/>
    <mergeCell ref="B121:B122"/>
    <mergeCell ref="A123:F123"/>
    <mergeCell ref="A132:F132"/>
    <mergeCell ref="A133:F133"/>
    <mergeCell ref="A140:F140"/>
    <mergeCell ref="A134:A135"/>
    <mergeCell ref="A136:A137"/>
    <mergeCell ref="A138:A139"/>
    <mergeCell ref="A141:A142"/>
    <mergeCell ref="A108:F108"/>
    <mergeCell ref="A117:F117"/>
    <mergeCell ref="A21:A22"/>
    <mergeCell ref="F11:F12"/>
    <mergeCell ref="A15:A16"/>
    <mergeCell ref="B11:B12"/>
    <mergeCell ref="A13:F13"/>
    <mergeCell ref="A51:A52"/>
    <mergeCell ref="A58:F58"/>
    <mergeCell ref="F92:F93"/>
    <mergeCell ref="A96:A97"/>
    <mergeCell ref="A82:A83"/>
    <mergeCell ref="B88:F88"/>
    <mergeCell ref="A89:F89"/>
    <mergeCell ref="B91:F91"/>
    <mergeCell ref="B57:F57"/>
    <mergeCell ref="B61:B62"/>
    <mergeCell ref="A63:F63"/>
    <mergeCell ref="A67:F67"/>
    <mergeCell ref="A74:F74"/>
    <mergeCell ref="A77:F77"/>
    <mergeCell ref="A103:A104"/>
    <mergeCell ref="A68:A69"/>
    <mergeCell ref="A70:A71"/>
    <mergeCell ref="A72:A73"/>
    <mergeCell ref="A99:A100"/>
    <mergeCell ref="A101:A102"/>
    <mergeCell ref="A106:A107"/>
    <mergeCell ref="A65:A66"/>
    <mergeCell ref="A55:F55"/>
    <mergeCell ref="B56:F56"/>
    <mergeCell ref="A94:F94"/>
    <mergeCell ref="A98:F98"/>
    <mergeCell ref="A105:F105"/>
    <mergeCell ref="A168:F178"/>
    <mergeCell ref="A164:A165"/>
    <mergeCell ref="A166:A167"/>
    <mergeCell ref="A152:A153"/>
    <mergeCell ref="A154:A155"/>
    <mergeCell ref="A156:A157"/>
    <mergeCell ref="A159:A160"/>
    <mergeCell ref="A162:A163"/>
    <mergeCell ref="A144:A145"/>
    <mergeCell ref="A146:A147"/>
    <mergeCell ref="A148:A149"/>
    <mergeCell ref="A150:F150"/>
    <mergeCell ref="A151:F151"/>
    <mergeCell ref="A158:F158"/>
    <mergeCell ref="A161:F161"/>
    <mergeCell ref="A120:F120"/>
    <mergeCell ref="F121:F122"/>
    <mergeCell ref="B118:F118"/>
    <mergeCell ref="B119:F119"/>
    <mergeCell ref="A126:A127"/>
    <mergeCell ref="A128:A129"/>
    <mergeCell ref="A130:A131"/>
    <mergeCell ref="A4:F4"/>
    <mergeCell ref="A80:A81"/>
    <mergeCell ref="F30:F31"/>
    <mergeCell ref="A8:F8"/>
    <mergeCell ref="B10:F10"/>
    <mergeCell ref="A17:A18"/>
    <mergeCell ref="A19:A20"/>
    <mergeCell ref="A86:F86"/>
    <mergeCell ref="B87:F87"/>
    <mergeCell ref="B60:F60"/>
    <mergeCell ref="B29:F29"/>
    <mergeCell ref="B92:B93"/>
    <mergeCell ref="A111:A112"/>
    <mergeCell ref="A49:A50"/>
    <mergeCell ref="A113:A114"/>
    <mergeCell ref="A78:A79"/>
    <mergeCell ref="A109:A110"/>
    <mergeCell ref="A1:E1"/>
    <mergeCell ref="A2:E2"/>
    <mergeCell ref="A3:E3"/>
    <mergeCell ref="A75:A76"/>
    <mergeCell ref="A34:A35"/>
    <mergeCell ref="A27:F27"/>
    <mergeCell ref="B26:F26"/>
    <mergeCell ref="B25:F25"/>
    <mergeCell ref="A24:F24"/>
    <mergeCell ref="F1:F3"/>
    <mergeCell ref="F61:F62"/>
    <mergeCell ref="A5:F5"/>
    <mergeCell ref="B6:F6"/>
    <mergeCell ref="B7:F7"/>
    <mergeCell ref="A37:A38"/>
    <mergeCell ref="A47:A48"/>
    <mergeCell ref="A44:A45"/>
    <mergeCell ref="A39:A40"/>
    <mergeCell ref="A41:A42"/>
    <mergeCell ref="A32:F32"/>
    <mergeCell ref="A36:F36"/>
    <mergeCell ref="B30:B31"/>
    <mergeCell ref="A43:F43"/>
    <mergeCell ref="A46:F46"/>
  </mergeCells>
  <pageMargins left="0.70866141732283472" right="0.70866141732283472" top="0.74803149606299213" bottom="0.74803149606299213" header="0.31496062992125984" footer="0.31496062992125984"/>
  <pageSetup paperSize="8" scale="56" fitToHeight="2" orientation="portrait" r:id="rId1"/>
  <rowBreaks count="2" manualBreakCount="2">
    <brk id="52" max="16383" man="1"/>
    <brk id="84" max="16383" man="1"/>
  </rowBreaks>
  <ignoredErrors>
    <ignoredError sqref="C103:E103 C113:E113 C51:E51 C41:E41 C72:E72 C82:E82" unlockedFormula="1"/>
    <ignoredError sqref="C156:E156"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8438E-D3B1-4B18-9D62-B6F504E0DED2}">
  <sheetPr codeName="Sheet5">
    <tabColor rgb="FFFFC000"/>
  </sheetPr>
  <dimension ref="A1:S67"/>
  <sheetViews>
    <sheetView view="pageBreakPreview" zoomScale="60" zoomScaleNormal="80" workbookViewId="0">
      <selection activeCell="B7" sqref="B7:F7"/>
    </sheetView>
  </sheetViews>
  <sheetFormatPr defaultColWidth="9.1796875" defaultRowHeight="14" x14ac:dyDescent="0.3"/>
  <cols>
    <col min="1" max="1" width="30.6328125" style="47" customWidth="1"/>
    <col min="2" max="2" width="11.6328125" style="47" customWidth="1"/>
    <col min="3" max="4" width="11.6328125" style="207" customWidth="1"/>
    <col min="5" max="5" width="12.6328125" style="207" customWidth="1"/>
    <col min="6" max="6" width="68.36328125" style="47" customWidth="1"/>
    <col min="7" max="16384" width="9.1796875" style="47"/>
  </cols>
  <sheetData>
    <row r="1" spans="1:19" s="46" customFormat="1" ht="22" customHeight="1" x14ac:dyDescent="0.3">
      <c r="A1" s="327" t="s">
        <v>21</v>
      </c>
      <c r="B1" s="327"/>
      <c r="C1" s="327"/>
      <c r="D1" s="327"/>
      <c r="E1" s="327"/>
      <c r="F1" s="330" t="str">
        <f ca="1">Translations!$G$118</f>
        <v>Latest version updated: 9 February 2023</v>
      </c>
      <c r="G1" s="44"/>
      <c r="H1" s="44"/>
      <c r="I1" s="44"/>
      <c r="J1" s="44"/>
      <c r="K1" s="44"/>
      <c r="L1" s="45"/>
      <c r="M1" s="45"/>
      <c r="N1" s="45"/>
      <c r="O1" s="45"/>
      <c r="P1" s="45"/>
      <c r="Q1" s="45"/>
      <c r="R1" s="45"/>
      <c r="S1" s="45"/>
    </row>
    <row r="2" spans="1:19" s="46" customFormat="1" ht="22" customHeight="1" x14ac:dyDescent="0.3">
      <c r="A2" s="327" t="s">
        <v>22</v>
      </c>
      <c r="B2" s="327"/>
      <c r="C2" s="327"/>
      <c r="D2" s="327"/>
      <c r="E2" s="327"/>
      <c r="F2" s="331"/>
      <c r="G2" s="44"/>
      <c r="H2" s="44"/>
      <c r="I2" s="44"/>
      <c r="J2" s="44"/>
      <c r="K2" s="44"/>
      <c r="L2" s="45"/>
      <c r="M2" s="45"/>
      <c r="N2" s="45"/>
      <c r="O2" s="45"/>
      <c r="P2" s="45"/>
      <c r="Q2" s="45"/>
      <c r="R2" s="45"/>
      <c r="S2" s="45"/>
    </row>
    <row r="3" spans="1:19" s="46" customFormat="1" ht="22" customHeight="1" x14ac:dyDescent="0.3">
      <c r="A3" s="327" t="s">
        <v>23</v>
      </c>
      <c r="B3" s="327"/>
      <c r="C3" s="327"/>
      <c r="D3" s="327"/>
      <c r="E3" s="327"/>
      <c r="F3" s="332"/>
      <c r="G3" s="44"/>
      <c r="H3" s="44"/>
      <c r="I3" s="44"/>
      <c r="J3" s="44"/>
      <c r="K3" s="44"/>
      <c r="L3" s="45"/>
      <c r="M3" s="45"/>
      <c r="N3" s="45"/>
      <c r="O3" s="45"/>
      <c r="P3" s="45"/>
      <c r="Q3" s="45"/>
      <c r="R3" s="45"/>
      <c r="S3" s="45"/>
    </row>
    <row r="4" spans="1:19" s="46" customFormat="1" ht="57.75" customHeight="1" x14ac:dyDescent="0.3">
      <c r="A4" s="342" t="str">
        <f ca="1">Translations!G114</f>
        <v xml:space="preserve">Carefully read the instructions in the "Instructions" tab before completing the programmatic gap analysis table. 
The instructions have been tailored to each specific module/intervention. </v>
      </c>
      <c r="B4" s="342"/>
      <c r="C4" s="342"/>
      <c r="D4" s="342"/>
      <c r="E4" s="342"/>
      <c r="F4" s="342"/>
    </row>
    <row r="5" spans="1:19" s="67" customFormat="1" ht="30" customHeight="1" x14ac:dyDescent="0.3">
      <c r="A5" s="343" t="str">
        <f ca="1">Translations!$A43</f>
        <v xml:space="preserve">ITNs Programmatic Gap Table </v>
      </c>
      <c r="B5" s="344"/>
      <c r="C5" s="344"/>
      <c r="D5" s="344"/>
      <c r="E5" s="344"/>
      <c r="F5" s="345"/>
    </row>
    <row r="6" spans="1:19" s="67" customFormat="1" ht="45" customHeight="1" x14ac:dyDescent="0.3">
      <c r="A6" s="136" t="str">
        <f ca="1">Translations!$A10</f>
        <v>Priority Module</v>
      </c>
      <c r="B6" s="399" t="s">
        <v>310</v>
      </c>
      <c r="C6" s="399"/>
      <c r="D6" s="399"/>
      <c r="E6" s="399"/>
      <c r="F6" s="399"/>
    </row>
    <row r="7" spans="1:19" s="67" customFormat="1" ht="45" customHeight="1" x14ac:dyDescent="0.3">
      <c r="A7" s="209" t="str">
        <f ca="1">Translations!$A11</f>
        <v>Selected indicator</v>
      </c>
      <c r="B7" s="400" t="s">
        <v>39</v>
      </c>
      <c r="C7" s="400"/>
      <c r="D7" s="400"/>
      <c r="E7" s="400"/>
      <c r="F7" s="400"/>
    </row>
    <row r="8" spans="1:19" s="175" customFormat="1" ht="17.149999999999999" customHeight="1" x14ac:dyDescent="0.35">
      <c r="A8" s="250" t="str">
        <f ca="1">Translations!$A12</f>
        <v>Current national coverage</v>
      </c>
      <c r="B8" s="189"/>
      <c r="C8" s="195"/>
      <c r="D8" s="195"/>
      <c r="E8" s="195"/>
      <c r="F8" s="210"/>
    </row>
    <row r="9" spans="1:19" s="67" customFormat="1" ht="45" customHeight="1" x14ac:dyDescent="0.3">
      <c r="A9" s="211" t="str">
        <f ca="1">Translations!$A13</f>
        <v>Insert latest results</v>
      </c>
      <c r="B9" s="221"/>
      <c r="C9" s="130" t="str">
        <f ca="1">Translations!$A14</f>
        <v>Year</v>
      </c>
      <c r="D9" s="102"/>
      <c r="E9" s="130" t="str">
        <f ca="1">Translations!$A15</f>
        <v>Data source</v>
      </c>
      <c r="F9" s="188"/>
    </row>
    <row r="10" spans="1:19" s="67" customFormat="1" ht="45" customHeight="1" x14ac:dyDescent="0.3">
      <c r="A10" s="236" t="str">
        <f ca="1">Translations!$A16</f>
        <v>Comments</v>
      </c>
      <c r="B10" s="401"/>
      <c r="C10" s="401"/>
      <c r="D10" s="401"/>
      <c r="E10" s="401"/>
      <c r="F10" s="401"/>
    </row>
    <row r="11" spans="1:19" s="67" customFormat="1" ht="45" customHeight="1" x14ac:dyDescent="0.3">
      <c r="A11" s="407"/>
      <c r="B11" s="408"/>
      <c r="C11" s="240" t="str">
        <f ca="1">Translations!$A17</f>
        <v>Year 1</v>
      </c>
      <c r="D11" s="237" t="str">
        <f ca="1">Translations!A18</f>
        <v>Year 2</v>
      </c>
      <c r="E11" s="237" t="str">
        <f ca="1">Translations!$A19</f>
        <v>Year 3</v>
      </c>
      <c r="F11" s="402" t="str">
        <f ca="1">Translations!$A22</f>
        <v>Comments / Assumptions</v>
      </c>
    </row>
    <row r="12" spans="1:19" s="67" customFormat="1" ht="45" customHeight="1" x14ac:dyDescent="0.3">
      <c r="A12" s="407"/>
      <c r="B12" s="409"/>
      <c r="C12" s="241" t="str">
        <f ca="1">Translations!$A$21</f>
        <v>Insert year</v>
      </c>
      <c r="D12" s="102" t="str">
        <f ca="1">Translations!$A$21</f>
        <v>Insert year</v>
      </c>
      <c r="E12" s="102" t="str">
        <f ca="1">Translations!$A$21</f>
        <v>Insert year</v>
      </c>
      <c r="F12" s="403"/>
    </row>
    <row r="13" spans="1:19" s="175" customFormat="1" ht="17.149999999999999" customHeight="1" x14ac:dyDescent="0.35">
      <c r="A13" s="212" t="str">
        <f ca="1">Translations!$A46</f>
        <v>Population estimates</v>
      </c>
      <c r="B13" s="156"/>
      <c r="C13" s="196"/>
      <c r="D13" s="196"/>
      <c r="E13" s="196"/>
      <c r="F13" s="213"/>
    </row>
    <row r="14" spans="1:19" s="73" customFormat="1" ht="45" customHeight="1" x14ac:dyDescent="0.3">
      <c r="A14" s="214" t="str">
        <f ca="1">Translations!A128</f>
        <v>Total population</v>
      </c>
      <c r="B14" s="134" t="s">
        <v>10</v>
      </c>
      <c r="C14" s="138"/>
      <c r="D14" s="138"/>
      <c r="E14" s="138"/>
      <c r="F14" s="215"/>
    </row>
    <row r="15" spans="1:19" s="67" customFormat="1" ht="45" customHeight="1" x14ac:dyDescent="0.3">
      <c r="A15" s="136" t="str">
        <f ca="1">Translations!$A47</f>
        <v>A. Estimated population in areas targeted for ITNs</v>
      </c>
      <c r="B15" s="134" t="s">
        <v>10</v>
      </c>
      <c r="C15" s="138"/>
      <c r="D15" s="138"/>
      <c r="E15" s="138"/>
      <c r="F15" s="215"/>
    </row>
    <row r="16" spans="1:19" s="175" customFormat="1" ht="17.149999999999999" customHeight="1" x14ac:dyDescent="0.35">
      <c r="A16" s="212" t="str">
        <f ca="1">Translations!A48</f>
        <v>Current estimated country need</v>
      </c>
      <c r="B16" s="131"/>
      <c r="C16" s="196"/>
      <c r="D16" s="196"/>
      <c r="E16" s="196"/>
      <c r="F16" s="213"/>
    </row>
    <row r="17" spans="1:6" s="67" customFormat="1" ht="45" customHeight="1" x14ac:dyDescent="0.3">
      <c r="A17" s="216" t="str">
        <f ca="1">Translations!A49</f>
        <v>B. ITNs required for mass campaign</v>
      </c>
      <c r="B17" s="190" t="s">
        <v>10</v>
      </c>
      <c r="C17" s="138"/>
      <c r="D17" s="138"/>
      <c r="E17" s="138"/>
      <c r="F17" s="217"/>
    </row>
    <row r="18" spans="1:6" s="67" customFormat="1" ht="45" customHeight="1" x14ac:dyDescent="0.3">
      <c r="A18" s="216" t="str">
        <f ca="1">Translations!$A50</f>
        <v>C. ITNs required for distribution through schools</v>
      </c>
      <c r="B18" s="190" t="s">
        <v>10</v>
      </c>
      <c r="C18" s="138"/>
      <c r="D18" s="138"/>
      <c r="E18" s="138"/>
      <c r="F18" s="19"/>
    </row>
    <row r="19" spans="1:6" s="67" customFormat="1" ht="45" customHeight="1" x14ac:dyDescent="0.3">
      <c r="A19" s="216" t="str">
        <f ca="1">Translations!$A51</f>
        <v>D. ITNs required for distribution through ANC</v>
      </c>
      <c r="B19" s="190" t="s">
        <v>10</v>
      </c>
      <c r="C19" s="138"/>
      <c r="D19" s="138"/>
      <c r="E19" s="138"/>
      <c r="F19" s="19"/>
    </row>
    <row r="20" spans="1:6" s="67" customFormat="1" ht="45" customHeight="1" x14ac:dyDescent="0.3">
      <c r="A20" s="216" t="str">
        <f ca="1">Translations!$A52</f>
        <v>E. ITNs required for distribution through EPI</v>
      </c>
      <c r="B20" s="190" t="s">
        <v>10</v>
      </c>
      <c r="C20" s="138"/>
      <c r="D20" s="138"/>
      <c r="E20" s="138"/>
      <c r="F20" s="19"/>
    </row>
    <row r="21" spans="1:6" s="67" customFormat="1" ht="45" customHeight="1" x14ac:dyDescent="0.3">
      <c r="A21" s="216" t="str">
        <f ca="1">Translations!$A53</f>
        <v>F. ITNs required for distribution through other channels (e.g. community)</v>
      </c>
      <c r="B21" s="190" t="s">
        <v>10</v>
      </c>
      <c r="C21" s="138"/>
      <c r="D21" s="138"/>
      <c r="E21" s="138"/>
      <c r="F21" s="19"/>
    </row>
    <row r="22" spans="1:6" s="67" customFormat="1" ht="45" customHeight="1" x14ac:dyDescent="0.3">
      <c r="A22" s="216" t="str">
        <f ca="1">Translations!$A54</f>
        <v>G. Total ITNs required</v>
      </c>
      <c r="B22" s="190" t="s">
        <v>10</v>
      </c>
      <c r="C22" s="197">
        <f>SUM(C17:C21)</f>
        <v>0</v>
      </c>
      <c r="D22" s="197">
        <f>SUM(D17:D21)</f>
        <v>0</v>
      </c>
      <c r="E22" s="197">
        <f>SUM(E17:E21)</f>
        <v>0</v>
      </c>
      <c r="F22" s="19"/>
    </row>
    <row r="23" spans="1:6" s="67" customFormat="1" ht="17.149999999999999" customHeight="1" x14ac:dyDescent="0.3">
      <c r="A23" s="212" t="str">
        <f ca="1">Translations!$A55</f>
        <v>Country need already covered</v>
      </c>
      <c r="B23" s="131"/>
      <c r="C23" s="196"/>
      <c r="D23" s="196"/>
      <c r="E23" s="196"/>
      <c r="F23" s="213"/>
    </row>
    <row r="24" spans="1:6" ht="45" customHeight="1" x14ac:dyDescent="0.3">
      <c r="A24" s="391" t="str">
        <f ca="1">Translations!A129</f>
        <v>H1. Country need planned to be covered by domestic resources</v>
      </c>
      <c r="B24" s="191" t="s">
        <v>10</v>
      </c>
      <c r="C24" s="198"/>
      <c r="D24" s="198"/>
      <c r="E24" s="198"/>
      <c r="F24" s="218"/>
    </row>
    <row r="25" spans="1:6" ht="45" customHeight="1" x14ac:dyDescent="0.3">
      <c r="A25" s="392"/>
      <c r="B25" s="191" t="s">
        <v>11</v>
      </c>
      <c r="C25" s="199" t="str">
        <f>IF(C24=0,"0",+C24/C22)</f>
        <v>0</v>
      </c>
      <c r="D25" s="199" t="str">
        <f t="shared" ref="D25:E25" si="0">IF(D24=0,"0",+D24/D22)</f>
        <v>0</v>
      </c>
      <c r="E25" s="199" t="str">
        <f t="shared" si="0"/>
        <v>0</v>
      </c>
      <c r="F25" s="170"/>
    </row>
    <row r="26" spans="1:6" ht="45" customHeight="1" x14ac:dyDescent="0.3">
      <c r="A26" s="393" t="str">
        <f ca="1">Translations!A130</f>
        <v>H2. Country need planned to be covered by external resources</v>
      </c>
      <c r="B26" s="191" t="s">
        <v>10</v>
      </c>
      <c r="C26" s="200"/>
      <c r="D26" s="200"/>
      <c r="E26" s="200"/>
      <c r="F26" s="170"/>
    </row>
    <row r="27" spans="1:6" ht="45" customHeight="1" x14ac:dyDescent="0.3">
      <c r="A27" s="394"/>
      <c r="B27" s="191" t="s">
        <v>11</v>
      </c>
      <c r="C27" s="199" t="str">
        <f>IF(C26=0,"0",+C26/C22)</f>
        <v>0</v>
      </c>
      <c r="D27" s="199" t="str">
        <f t="shared" ref="D27:E27" si="1">IF(D26=0,"0",+D26/D22)</f>
        <v>0</v>
      </c>
      <c r="E27" s="199" t="str">
        <f t="shared" si="1"/>
        <v>0</v>
      </c>
      <c r="F27" s="170"/>
    </row>
    <row r="28" spans="1:6" ht="45" customHeight="1" x14ac:dyDescent="0.3">
      <c r="A28" s="393" t="str">
        <f ca="1">Translations!A131</f>
        <v>H. Total country need already covered: H1 + H2</v>
      </c>
      <c r="B28" s="191" t="s">
        <v>10</v>
      </c>
      <c r="C28" s="201">
        <f>+C24+C26</f>
        <v>0</v>
      </c>
      <c r="D28" s="201">
        <f>+D24+D26</f>
        <v>0</v>
      </c>
      <c r="E28" s="201">
        <f>+E24+E26</f>
        <v>0</v>
      </c>
      <c r="F28" s="170"/>
    </row>
    <row r="29" spans="1:6" ht="45" customHeight="1" x14ac:dyDescent="0.3">
      <c r="A29" s="394"/>
      <c r="B29" s="191" t="s">
        <v>11</v>
      </c>
      <c r="C29" s="199" t="str">
        <f>IF(C28=0,"0",+C28/C22)</f>
        <v>0</v>
      </c>
      <c r="D29" s="199" t="str">
        <f t="shared" ref="D29:E29" si="2">IF(D28=0,"0",+D28/D22)</f>
        <v>0</v>
      </c>
      <c r="E29" s="199" t="str">
        <f t="shared" si="2"/>
        <v>0</v>
      </c>
      <c r="F29" s="170"/>
    </row>
    <row r="30" spans="1:6" s="175" customFormat="1" ht="17.149999999999999" customHeight="1" x14ac:dyDescent="0.35">
      <c r="A30" s="212" t="str">
        <f ca="1">Translations!A57</f>
        <v>Programmatic gap</v>
      </c>
      <c r="B30" s="131"/>
      <c r="C30" s="196"/>
      <c r="D30" s="196"/>
      <c r="E30" s="196"/>
      <c r="F30" s="213"/>
    </row>
    <row r="31" spans="1:6" ht="45" customHeight="1" x14ac:dyDescent="0.3">
      <c r="A31" s="395" t="str">
        <f ca="1">Translations!$A58</f>
        <v>I. Expected annual gap in meeting the need: G - H</v>
      </c>
      <c r="B31" s="191" t="s">
        <v>10</v>
      </c>
      <c r="C31" s="202">
        <f>C22-C28</f>
        <v>0</v>
      </c>
      <c r="D31" s="202">
        <f>D22-D28</f>
        <v>0</v>
      </c>
      <c r="E31" s="202">
        <f>E22-E28</f>
        <v>0</v>
      </c>
      <c r="F31" s="19"/>
    </row>
    <row r="32" spans="1:6" ht="45" customHeight="1" x14ac:dyDescent="0.3">
      <c r="A32" s="396"/>
      <c r="B32" s="191" t="s">
        <v>11</v>
      </c>
      <c r="C32" s="199" t="str">
        <f>IF(C31=0,"0",+C31/C22)</f>
        <v>0</v>
      </c>
      <c r="D32" s="199" t="str">
        <f>IF(D31=0,"0",+D31/D22)</f>
        <v>0</v>
      </c>
      <c r="E32" s="199" t="str">
        <f>IF(E31=0,"0",+E31/E22)</f>
        <v>0</v>
      </c>
      <c r="F32" s="19"/>
    </row>
    <row r="33" spans="1:6" s="67" customFormat="1" ht="17.149999999999999" customHeight="1" x14ac:dyDescent="0.3">
      <c r="A33" s="212" t="str">
        <f ca="1">Translations!A59</f>
        <v>ITNs covered with the allocation amount</v>
      </c>
      <c r="B33" s="131"/>
      <c r="C33" s="196"/>
      <c r="D33" s="196"/>
      <c r="E33" s="196"/>
      <c r="F33" s="213"/>
    </row>
    <row r="34" spans="1:6" ht="45" customHeight="1" x14ac:dyDescent="0.3">
      <c r="A34" s="395" t="str">
        <f ca="1">Translations!$A60</f>
        <v>J. ITNs to be financed by allocation amount</v>
      </c>
      <c r="B34" s="192" t="s">
        <v>10</v>
      </c>
      <c r="C34" s="138"/>
      <c r="D34" s="138"/>
      <c r="E34" s="138"/>
      <c r="F34" s="19"/>
    </row>
    <row r="35" spans="1:6" ht="45" customHeight="1" x14ac:dyDescent="0.3">
      <c r="A35" s="396"/>
      <c r="B35" s="192" t="s">
        <v>11</v>
      </c>
      <c r="C35" s="199" t="str">
        <f>IF(C34=0,"0",+C34/C22)</f>
        <v>0</v>
      </c>
      <c r="D35" s="199" t="str">
        <f t="shared" ref="D35:E35" si="3">IF(D34=0,"0",+D34/D22)</f>
        <v>0</v>
      </c>
      <c r="E35" s="199" t="str">
        <f t="shared" si="3"/>
        <v>0</v>
      </c>
      <c r="F35" s="19"/>
    </row>
    <row r="36" spans="1:6" ht="45" customHeight="1" x14ac:dyDescent="0.3">
      <c r="A36" s="395" t="str">
        <f ca="1">Translations!$A61</f>
        <v>K. ITNs to be financed from  allocation amount and other resources: J + H</v>
      </c>
      <c r="B36" s="192" t="s">
        <v>10</v>
      </c>
      <c r="C36" s="203">
        <f>C34+C28</f>
        <v>0</v>
      </c>
      <c r="D36" s="203">
        <f>D34+D28</f>
        <v>0</v>
      </c>
      <c r="E36" s="203">
        <f>E34+E28</f>
        <v>0</v>
      </c>
      <c r="F36" s="219"/>
    </row>
    <row r="37" spans="1:6" ht="45" customHeight="1" x14ac:dyDescent="0.3">
      <c r="A37" s="396"/>
      <c r="B37" s="192" t="s">
        <v>11</v>
      </c>
      <c r="C37" s="199" t="str">
        <f>IF(C36=0,"0",+C36/C22)</f>
        <v>0</v>
      </c>
      <c r="D37" s="199" t="str">
        <f t="shared" ref="D37:E37" si="4">IF(D36=0,"0",+D36/D22)</f>
        <v>0</v>
      </c>
      <c r="E37" s="199" t="str">
        <f t="shared" si="4"/>
        <v>0</v>
      </c>
      <c r="F37" s="137"/>
    </row>
    <row r="38" spans="1:6" ht="45" customHeight="1" x14ac:dyDescent="0.3">
      <c r="A38" s="395" t="str">
        <f ca="1">Translations!$A132</f>
        <v>L.  Remaining gap: G - K</v>
      </c>
      <c r="B38" s="192" t="s">
        <v>10</v>
      </c>
      <c r="C38" s="202">
        <f>C22-C36</f>
        <v>0</v>
      </c>
      <c r="D38" s="202">
        <f>D22-D36</f>
        <v>0</v>
      </c>
      <c r="E38" s="202">
        <f>E22-E36</f>
        <v>0</v>
      </c>
      <c r="F38" s="19"/>
    </row>
    <row r="39" spans="1:6" ht="45" customHeight="1" x14ac:dyDescent="0.3">
      <c r="A39" s="396"/>
      <c r="B39" s="192" t="s">
        <v>11</v>
      </c>
      <c r="C39" s="199" t="str">
        <f>IF(C38=0,"0",+C38/C22)</f>
        <v>0</v>
      </c>
      <c r="D39" s="199" t="str">
        <f>IF(D38=0,"0",+D38/D22)</f>
        <v>0</v>
      </c>
      <c r="E39" s="199" t="str">
        <f>IF(E38=0,"0",+E38/E22)</f>
        <v>0</v>
      </c>
      <c r="F39" s="220"/>
    </row>
    <row r="40" spans="1:6" s="175" customFormat="1" ht="17.149999999999999" customHeight="1" x14ac:dyDescent="0.35">
      <c r="A40" s="404" t="str">
        <f ca="1">Translations!$A56</f>
        <v>Need and gaps for non-pyrethroid-only ITNs</v>
      </c>
      <c r="B40" s="405"/>
      <c r="C40" s="405"/>
      <c r="D40" s="405"/>
      <c r="E40" s="405"/>
      <c r="F40" s="406"/>
    </row>
    <row r="41" spans="1:6" s="67" customFormat="1" ht="45" customHeight="1" x14ac:dyDescent="0.3">
      <c r="A41" s="397" t="str">
        <f ca="1">Translations!$A62</f>
        <v>M1. Of total ITN need (G) number that should be pyrethroid-PBO ITNs</v>
      </c>
      <c r="B41" s="190" t="s">
        <v>10</v>
      </c>
      <c r="C41" s="204"/>
      <c r="D41" s="204"/>
      <c r="E41" s="204"/>
      <c r="F41" s="70"/>
    </row>
    <row r="42" spans="1:6" s="67" customFormat="1" ht="45" customHeight="1" x14ac:dyDescent="0.3">
      <c r="A42" s="397"/>
      <c r="B42" s="190" t="s">
        <v>11</v>
      </c>
      <c r="C42" s="199" t="str">
        <f>IF(C41=0,"0",+C41/C22)</f>
        <v>0</v>
      </c>
      <c r="D42" s="199" t="str">
        <f t="shared" ref="D42:E42" si="5">IF(D41=0,"0",+D41/D22)</f>
        <v>0</v>
      </c>
      <c r="E42" s="199" t="str">
        <f t="shared" si="5"/>
        <v>0</v>
      </c>
      <c r="F42" s="70"/>
    </row>
    <row r="43" spans="1:6" s="67" customFormat="1" ht="45" customHeight="1" x14ac:dyDescent="0.3">
      <c r="A43" s="397" t="str">
        <f ca="1">Translations!$A63</f>
        <v>M2. Total number of pyrethroid-PBO ITNs funded by other sources (domestic or external)</v>
      </c>
      <c r="B43" s="190" t="s">
        <v>10</v>
      </c>
      <c r="C43" s="204"/>
      <c r="D43" s="204"/>
      <c r="E43" s="204"/>
      <c r="F43" s="70"/>
    </row>
    <row r="44" spans="1:6" s="67" customFormat="1" ht="45" customHeight="1" x14ac:dyDescent="0.3">
      <c r="A44" s="397"/>
      <c r="B44" s="190" t="s">
        <v>11</v>
      </c>
      <c r="C44" s="199" t="str">
        <f>IF(C43=0,"0",+C43/C41)</f>
        <v>0</v>
      </c>
      <c r="D44" s="199" t="str">
        <f>IF(D43=0,"0",+D43/D41)</f>
        <v>0</v>
      </c>
      <c r="E44" s="199" t="str">
        <f>IF(E43=0,"0",+E43/E41)</f>
        <v>0</v>
      </c>
      <c r="F44" s="70"/>
    </row>
    <row r="45" spans="1:6" s="67" customFormat="1" ht="45" customHeight="1" x14ac:dyDescent="0.3">
      <c r="A45" s="397" t="str">
        <f ca="1">Translations!$A64</f>
        <v>M3. Total number of pyrethroid-PBO ITNs requested in the allocation</v>
      </c>
      <c r="B45" s="190" t="s">
        <v>10</v>
      </c>
      <c r="C45" s="204"/>
      <c r="D45" s="204"/>
      <c r="E45" s="204"/>
      <c r="F45" s="70"/>
    </row>
    <row r="46" spans="1:6" s="67" customFormat="1" ht="45" customHeight="1" x14ac:dyDescent="0.3">
      <c r="A46" s="397"/>
      <c r="B46" s="190" t="s">
        <v>11</v>
      </c>
      <c r="C46" s="199" t="str">
        <f>IF(C45=0,"0",+C45/C41)</f>
        <v>0</v>
      </c>
      <c r="D46" s="199" t="str">
        <f>IF(D45=0,"0",+D45/D41)</f>
        <v>0</v>
      </c>
      <c r="E46" s="199" t="str">
        <f>IF(E45=0,"0",+E45/E41)</f>
        <v>0</v>
      </c>
      <c r="F46" s="70"/>
    </row>
    <row r="47" spans="1:6" s="67" customFormat="1" ht="45" customHeight="1" x14ac:dyDescent="0.3">
      <c r="A47" s="397" t="str">
        <f ca="1">Translations!$A65</f>
        <v>M4. Remaining gap for pyrethroid-PBO ITNs</v>
      </c>
      <c r="B47" s="190" t="s">
        <v>10</v>
      </c>
      <c r="C47" s="205">
        <f>C41-C43-C45</f>
        <v>0</v>
      </c>
      <c r="D47" s="205">
        <f>D41-D43-D45</f>
        <v>0</v>
      </c>
      <c r="E47" s="205">
        <f>E41-E43-E45</f>
        <v>0</v>
      </c>
      <c r="F47" s="398" t="s">
        <v>801</v>
      </c>
    </row>
    <row r="48" spans="1:6" s="67" customFormat="1" ht="45" customHeight="1" x14ac:dyDescent="0.3">
      <c r="A48" s="397"/>
      <c r="B48" s="190" t="s">
        <v>11</v>
      </c>
      <c r="C48" s="199" t="str">
        <f>IF(C47=0,"0",+C47/C41)</f>
        <v>0</v>
      </c>
      <c r="D48" s="199" t="str">
        <f>IF(D47=0,"0",+D47/D41)</f>
        <v>0</v>
      </c>
      <c r="E48" s="199" t="str">
        <f>IF(E47=0,"0",+E47/E41)</f>
        <v>0</v>
      </c>
      <c r="F48" s="398"/>
    </row>
    <row r="49" spans="1:6" s="67" customFormat="1" ht="45" customHeight="1" x14ac:dyDescent="0.3">
      <c r="A49" s="397" t="str">
        <f ca="1">Translations!$A66</f>
        <v>N1. *Of total ITN need (G) number that should be dual active ingredient ITNs (*this type of net is only to be requested if a WHO recommendation is in place)</v>
      </c>
      <c r="B49" s="190" t="s">
        <v>10</v>
      </c>
      <c r="C49" s="206"/>
      <c r="D49" s="206"/>
      <c r="E49" s="206"/>
      <c r="F49" s="88"/>
    </row>
    <row r="50" spans="1:6" s="67" customFormat="1" ht="45" customHeight="1" x14ac:dyDescent="0.3">
      <c r="A50" s="397"/>
      <c r="B50" s="190" t="s">
        <v>11</v>
      </c>
      <c r="C50" s="199" t="str">
        <f>IF(C49=0,"0",+C49/C22)</f>
        <v>0</v>
      </c>
      <c r="D50" s="199" t="str">
        <f t="shared" ref="D50:E50" si="6">IF(D49=0,"0",+D49/D22)</f>
        <v>0</v>
      </c>
      <c r="E50" s="199" t="str">
        <f t="shared" si="6"/>
        <v>0</v>
      </c>
      <c r="F50" s="88"/>
    </row>
    <row r="51" spans="1:6" s="67" customFormat="1" ht="45" customHeight="1" x14ac:dyDescent="0.3">
      <c r="A51" s="397" t="str">
        <f ca="1">Translations!$A67</f>
        <v>N2. Total number of dual active ingredient ITNs funded by other sources (domestic or external)</v>
      </c>
      <c r="B51" s="190" t="s">
        <v>10</v>
      </c>
      <c r="C51" s="206"/>
      <c r="D51" s="206"/>
      <c r="E51" s="206"/>
      <c r="F51" s="88"/>
    </row>
    <row r="52" spans="1:6" s="67" customFormat="1" ht="45" customHeight="1" x14ac:dyDescent="0.3">
      <c r="A52" s="397"/>
      <c r="B52" s="190" t="s">
        <v>11</v>
      </c>
      <c r="C52" s="199" t="str">
        <f>IF(C51=0,"0",+C51/C49)</f>
        <v>0</v>
      </c>
      <c r="D52" s="199" t="str">
        <f>IF(D51=0,"0",+D51/D49)</f>
        <v>0</v>
      </c>
      <c r="E52" s="199" t="str">
        <f>IF(E51=0,"0",+E51/E49)</f>
        <v>0</v>
      </c>
      <c r="F52" s="88"/>
    </row>
    <row r="53" spans="1:6" s="67" customFormat="1" ht="45" customHeight="1" x14ac:dyDescent="0.3">
      <c r="A53" s="397" t="str">
        <f ca="1">Translations!$A68</f>
        <v>N3. Total number of dual active ingredient ITNs requested in the allocation</v>
      </c>
      <c r="B53" s="190" t="s">
        <v>10</v>
      </c>
      <c r="C53" s="206"/>
      <c r="D53" s="206"/>
      <c r="E53" s="206"/>
      <c r="F53" s="88"/>
    </row>
    <row r="54" spans="1:6" s="67" customFormat="1" ht="45" customHeight="1" x14ac:dyDescent="0.3">
      <c r="A54" s="397"/>
      <c r="B54" s="190" t="s">
        <v>11</v>
      </c>
      <c r="C54" s="199" t="str">
        <f>IF(C53=0,"0",+C53/C49)</f>
        <v>0</v>
      </c>
      <c r="D54" s="199" t="str">
        <f>IF(D53=0,"0",+D53/D49)</f>
        <v>0</v>
      </c>
      <c r="E54" s="199" t="str">
        <f>IF(E53=0,"0",+E53/E49)</f>
        <v>0</v>
      </c>
      <c r="F54" s="88"/>
    </row>
    <row r="55" spans="1:6" s="67" customFormat="1" ht="45" customHeight="1" x14ac:dyDescent="0.3">
      <c r="A55" s="397" t="str">
        <f ca="1">Translations!$A69</f>
        <v>N4. Remaining gap for dual active ingredient ITNs</v>
      </c>
      <c r="B55" s="190" t="s">
        <v>10</v>
      </c>
      <c r="C55" s="205">
        <f>C49-C51-C53</f>
        <v>0</v>
      </c>
      <c r="D55" s="205">
        <f>D49-D51-D53</f>
        <v>0</v>
      </c>
      <c r="E55" s="205">
        <f>E49-E51-E53</f>
        <v>0</v>
      </c>
      <c r="F55" s="398" t="s">
        <v>801</v>
      </c>
    </row>
    <row r="56" spans="1:6" s="67" customFormat="1" ht="45" customHeight="1" x14ac:dyDescent="0.3">
      <c r="A56" s="397"/>
      <c r="B56" s="190" t="s">
        <v>11</v>
      </c>
      <c r="C56" s="199" t="str">
        <f>IF(C55=0,"0",+C55/C49)</f>
        <v>0</v>
      </c>
      <c r="D56" s="199" t="str">
        <f>IF(D55=0,"0",+D55/D49)</f>
        <v>0</v>
      </c>
      <c r="E56" s="199" t="str">
        <f>IF(E55=0,"0",+E55/E49)</f>
        <v>0</v>
      </c>
      <c r="F56" s="398"/>
    </row>
    <row r="57" spans="1:6" ht="33" customHeight="1" x14ac:dyDescent="0.3">
      <c r="A57" s="374" t="s">
        <v>792</v>
      </c>
      <c r="B57" s="383"/>
      <c r="C57" s="383"/>
      <c r="D57" s="383"/>
      <c r="E57" s="383"/>
      <c r="F57" s="384"/>
    </row>
    <row r="58" spans="1:6" x14ac:dyDescent="0.3">
      <c r="A58" s="385"/>
      <c r="B58" s="386"/>
      <c r="C58" s="386"/>
      <c r="D58" s="386"/>
      <c r="E58" s="386"/>
      <c r="F58" s="387"/>
    </row>
    <row r="59" spans="1:6" x14ac:dyDescent="0.3">
      <c r="A59" s="385"/>
      <c r="B59" s="386"/>
      <c r="C59" s="386"/>
      <c r="D59" s="386"/>
      <c r="E59" s="386"/>
      <c r="F59" s="387"/>
    </row>
    <row r="60" spans="1:6" x14ac:dyDescent="0.3">
      <c r="A60" s="385"/>
      <c r="B60" s="386"/>
      <c r="C60" s="386"/>
      <c r="D60" s="386"/>
      <c r="E60" s="386"/>
      <c r="F60" s="387"/>
    </row>
    <row r="61" spans="1:6" x14ac:dyDescent="0.3">
      <c r="A61" s="385"/>
      <c r="B61" s="386"/>
      <c r="C61" s="386"/>
      <c r="D61" s="386"/>
      <c r="E61" s="386"/>
      <c r="F61" s="387"/>
    </row>
    <row r="62" spans="1:6" x14ac:dyDescent="0.3">
      <c r="A62" s="385"/>
      <c r="B62" s="386"/>
      <c r="C62" s="386"/>
      <c r="D62" s="386"/>
      <c r="E62" s="386"/>
      <c r="F62" s="387"/>
    </row>
    <row r="63" spans="1:6" x14ac:dyDescent="0.3">
      <c r="A63" s="385"/>
      <c r="B63" s="386"/>
      <c r="C63" s="386"/>
      <c r="D63" s="386"/>
      <c r="E63" s="386"/>
      <c r="F63" s="387"/>
    </row>
    <row r="64" spans="1:6" x14ac:dyDescent="0.3">
      <c r="A64" s="385"/>
      <c r="B64" s="386"/>
      <c r="C64" s="386"/>
      <c r="D64" s="386"/>
      <c r="E64" s="386"/>
      <c r="F64" s="387"/>
    </row>
    <row r="65" spans="1:6" x14ac:dyDescent="0.3">
      <c r="A65" s="385"/>
      <c r="B65" s="386"/>
      <c r="C65" s="386"/>
      <c r="D65" s="386"/>
      <c r="E65" s="386"/>
      <c r="F65" s="387"/>
    </row>
    <row r="66" spans="1:6" x14ac:dyDescent="0.3">
      <c r="A66" s="385"/>
      <c r="B66" s="386"/>
      <c r="C66" s="386"/>
      <c r="D66" s="386"/>
      <c r="E66" s="386"/>
      <c r="F66" s="387"/>
    </row>
    <row r="67" spans="1:6" x14ac:dyDescent="0.3">
      <c r="A67" s="388"/>
      <c r="B67" s="389"/>
      <c r="C67" s="389"/>
      <c r="D67" s="389"/>
      <c r="E67" s="389"/>
      <c r="F67" s="390"/>
    </row>
  </sheetData>
  <sheetProtection algorithmName="SHA-512" hashValue="UOcj/bzvwoBALa8kbKE72nr/J6jRugC4wimuWeS4ePFXn9cro96fKcmChZgHFm9kS9sRgHmBLvzDepE9cm6Rfw==" saltValue="4zwkasO39O2flKN4pNhgqQ==" spinCount="100000" sheet="1" objects="1" scenarios="1"/>
  <mergeCells count="31">
    <mergeCell ref="F11:F12"/>
    <mergeCell ref="A40:F40"/>
    <mergeCell ref="A41:A42"/>
    <mergeCell ref="A43:A44"/>
    <mergeCell ref="A11:A12"/>
    <mergeCell ref="B11:B12"/>
    <mergeCell ref="A5:F5"/>
    <mergeCell ref="B6:F6"/>
    <mergeCell ref="B7:F7"/>
    <mergeCell ref="B10:F10"/>
    <mergeCell ref="A1:E1"/>
    <mergeCell ref="A2:E2"/>
    <mergeCell ref="A3:E3"/>
    <mergeCell ref="F1:F3"/>
    <mergeCell ref="A4:F4"/>
    <mergeCell ref="A57:F67"/>
    <mergeCell ref="A24:A25"/>
    <mergeCell ref="A26:A27"/>
    <mergeCell ref="A28:A29"/>
    <mergeCell ref="A34:A35"/>
    <mergeCell ref="A31:A32"/>
    <mergeCell ref="A36:A37"/>
    <mergeCell ref="A38:A39"/>
    <mergeCell ref="A45:A46"/>
    <mergeCell ref="A55:A56"/>
    <mergeCell ref="F55:F56"/>
    <mergeCell ref="A47:A48"/>
    <mergeCell ref="F47:F48"/>
    <mergeCell ref="A49:A50"/>
    <mergeCell ref="A51:A52"/>
    <mergeCell ref="A53:A54"/>
  </mergeCells>
  <pageMargins left="0.7" right="0.7" top="0.75" bottom="0.75" header="0.3" footer="0.3"/>
  <pageSetup paperSize="9" scale="48" orientation="portrait" r:id="rId1"/>
  <rowBreaks count="1" manualBreakCount="1">
    <brk id="56" max="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D640C9E-410B-400A-B7A4-FBC0FCB9A59C}">
          <x14:formula1>
            <xm:f>'Malaria drop down'!$A$17:$A$19</xm:f>
          </x14:formula1>
          <xm:sqref>B7:F7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7"/>
  </sheetPr>
  <dimension ref="A1:T55"/>
  <sheetViews>
    <sheetView view="pageBreakPreview" zoomScale="60" zoomScaleNormal="96" zoomScalePageLayoutView="96" workbookViewId="0">
      <selection activeCell="B9" sqref="B9"/>
    </sheetView>
  </sheetViews>
  <sheetFormatPr defaultColWidth="9.1796875" defaultRowHeight="14" x14ac:dyDescent="0.35"/>
  <cols>
    <col min="1" max="1" width="30.6328125" style="10" customWidth="1"/>
    <col min="2" max="4" width="11.6328125" style="10" customWidth="1"/>
    <col min="5" max="5" width="10.90625" style="10" customWidth="1"/>
    <col min="6" max="6" width="68.36328125" style="10" customWidth="1"/>
    <col min="7" max="8" width="9.1796875" style="10"/>
    <col min="9" max="9" width="12" style="10" customWidth="1"/>
    <col min="10" max="16384" width="9.1796875" style="10"/>
  </cols>
  <sheetData>
    <row r="1" spans="1:20" s="46" customFormat="1" ht="22" customHeight="1" x14ac:dyDescent="0.3">
      <c r="A1" s="410" t="s">
        <v>21</v>
      </c>
      <c r="B1" s="410"/>
      <c r="C1" s="410"/>
      <c r="D1" s="410"/>
      <c r="E1" s="411"/>
      <c r="F1" s="330" t="str">
        <f ca="1">Translations!$G$118</f>
        <v>Latest version updated: 9 February 2023</v>
      </c>
      <c r="G1" s="44"/>
      <c r="H1" s="44"/>
      <c r="I1" s="44"/>
      <c r="J1" s="44"/>
      <c r="K1" s="44"/>
      <c r="L1" s="44"/>
      <c r="M1" s="45"/>
      <c r="N1" s="45"/>
      <c r="O1" s="45"/>
      <c r="P1" s="45"/>
      <c r="Q1" s="45"/>
      <c r="R1" s="45"/>
      <c r="S1" s="45"/>
      <c r="T1" s="45"/>
    </row>
    <row r="2" spans="1:20" s="46" customFormat="1" ht="22" customHeight="1" x14ac:dyDescent="0.3">
      <c r="A2" s="327" t="s">
        <v>22</v>
      </c>
      <c r="B2" s="327"/>
      <c r="C2" s="327"/>
      <c r="D2" s="327"/>
      <c r="E2" s="327"/>
      <c r="F2" s="331"/>
      <c r="G2" s="44"/>
      <c r="H2" s="44"/>
      <c r="I2" s="44"/>
      <c r="J2" s="44"/>
      <c r="K2" s="44"/>
      <c r="L2" s="44"/>
      <c r="M2" s="45"/>
      <c r="N2" s="45"/>
      <c r="O2" s="45"/>
      <c r="P2" s="45"/>
      <c r="Q2" s="45"/>
      <c r="R2" s="45"/>
      <c r="S2" s="45"/>
      <c r="T2" s="45"/>
    </row>
    <row r="3" spans="1:20" s="46" customFormat="1" ht="22" customHeight="1" x14ac:dyDescent="0.3">
      <c r="A3" s="412" t="s">
        <v>23</v>
      </c>
      <c r="B3" s="412"/>
      <c r="C3" s="412"/>
      <c r="D3" s="412"/>
      <c r="E3" s="413"/>
      <c r="F3" s="332"/>
      <c r="G3" s="44"/>
      <c r="H3" s="44"/>
      <c r="I3" s="44"/>
      <c r="J3" s="44"/>
      <c r="K3" s="44"/>
      <c r="L3" s="44"/>
      <c r="M3" s="45"/>
      <c r="N3" s="45"/>
      <c r="O3" s="45"/>
      <c r="P3" s="45"/>
      <c r="Q3" s="45"/>
      <c r="R3" s="45"/>
      <c r="S3" s="45"/>
      <c r="T3" s="45"/>
    </row>
    <row r="4" spans="1:20" s="46" customFormat="1" ht="57.75" customHeight="1" x14ac:dyDescent="0.3">
      <c r="A4" s="342" t="str">
        <f ca="1">Translations!G114</f>
        <v xml:space="preserve">Carefully read the instructions in the "Instructions" tab before completing the programmatic gap analysis table. 
The instructions have been tailored to each specific module/intervention. </v>
      </c>
      <c r="B4" s="342"/>
      <c r="C4" s="342"/>
      <c r="D4" s="342"/>
      <c r="E4" s="342"/>
      <c r="F4" s="342"/>
    </row>
    <row r="5" spans="1:20" ht="32.15" customHeight="1" x14ac:dyDescent="0.35">
      <c r="A5" s="181" t="str">
        <f ca="1">Translations!A71</f>
        <v>IRS Programmatic Gap Table</v>
      </c>
      <c r="B5" s="159"/>
      <c r="C5" s="159"/>
      <c r="D5" s="159"/>
      <c r="E5" s="159"/>
      <c r="F5" s="160"/>
    </row>
    <row r="6" spans="1:20" ht="45" customHeight="1" x14ac:dyDescent="0.35">
      <c r="A6" s="242" t="str">
        <f ca="1">Translations!A10</f>
        <v>Priority Module</v>
      </c>
      <c r="B6" s="416" t="str">
        <f ca="1">Translations!A44</f>
        <v>Vector control</v>
      </c>
      <c r="C6" s="416"/>
      <c r="D6" s="416"/>
      <c r="E6" s="416"/>
      <c r="F6" s="416"/>
    </row>
    <row r="7" spans="1:20" s="175" customFormat="1" ht="45" customHeight="1" x14ac:dyDescent="0.35">
      <c r="A7" s="243" t="str">
        <f ca="1">Translations!A11</f>
        <v>Selected indicator</v>
      </c>
      <c r="B7" s="399" t="str">
        <f ca="1">Translations!$A73</f>
        <v xml:space="preserve">Proportion of households in targeted areas that received Indoor Residual Spraying during the reporting period.  </v>
      </c>
      <c r="C7" s="399"/>
      <c r="D7" s="399"/>
      <c r="E7" s="399"/>
      <c r="F7" s="399"/>
    </row>
    <row r="8" spans="1:20" s="162" customFormat="1" ht="17.149999999999999" customHeight="1" x14ac:dyDescent="0.35">
      <c r="A8" s="250" t="str">
        <f ca="1">Translations!A12</f>
        <v>Current national coverage</v>
      </c>
      <c r="B8" s="163"/>
      <c r="C8" s="180"/>
      <c r="D8" s="163"/>
      <c r="E8" s="180"/>
      <c r="F8" s="244"/>
    </row>
    <row r="9" spans="1:20" ht="45" customHeight="1" x14ac:dyDescent="0.35">
      <c r="A9" s="245" t="str">
        <f ca="1">Translations!A13</f>
        <v>Insert latest results</v>
      </c>
      <c r="B9" s="19"/>
      <c r="C9" s="158" t="str">
        <f ca="1">Translations!A14</f>
        <v>Year</v>
      </c>
      <c r="D9" s="227"/>
      <c r="E9" s="158" t="str">
        <f ca="1">Translations!A15</f>
        <v>Data source</v>
      </c>
      <c r="F9" s="103"/>
    </row>
    <row r="10" spans="1:20" ht="45" customHeight="1" x14ac:dyDescent="0.35">
      <c r="A10" s="209" t="str">
        <f ca="1">Translations!A16</f>
        <v>Comments</v>
      </c>
      <c r="B10" s="417"/>
      <c r="C10" s="417"/>
      <c r="D10" s="417"/>
      <c r="E10" s="417"/>
      <c r="F10" s="417"/>
    </row>
    <row r="11" spans="1:20" ht="45" customHeight="1" x14ac:dyDescent="0.35">
      <c r="A11" s="238"/>
      <c r="B11" s="419"/>
      <c r="C11" s="158" t="str">
        <f ca="1">Translations!A17</f>
        <v>Year 1</v>
      </c>
      <c r="D11" s="158" t="str">
        <f ca="1">Translations!A18</f>
        <v>Year 2</v>
      </c>
      <c r="E11" s="158" t="str">
        <f ca="1">Translations!A19</f>
        <v>Year 3</v>
      </c>
      <c r="F11" s="337" t="str">
        <f ca="1">Translations!A22</f>
        <v>Comments / Assumptions</v>
      </c>
    </row>
    <row r="12" spans="1:20" s="175" customFormat="1" ht="45" customHeight="1" x14ac:dyDescent="0.35">
      <c r="A12" s="239"/>
      <c r="B12" s="420"/>
      <c r="C12" s="101" t="str">
        <f ca="1">Translations!$A$21</f>
        <v>Insert year</v>
      </c>
      <c r="D12" s="101" t="str">
        <f ca="1">Translations!$A$21</f>
        <v>Insert year</v>
      </c>
      <c r="E12" s="101" t="str">
        <f ca="1">Translations!$A$21</f>
        <v>Insert year</v>
      </c>
      <c r="F12" s="338"/>
    </row>
    <row r="13" spans="1:20" s="162" customFormat="1" ht="17.149999999999999" customHeight="1" x14ac:dyDescent="0.35">
      <c r="A13" s="212" t="str">
        <f ca="1">Translations!A23</f>
        <v>Current estimated country need</v>
      </c>
      <c r="B13" s="161"/>
      <c r="C13" s="161"/>
      <c r="D13" s="161"/>
      <c r="E13" s="161"/>
      <c r="F13" s="246"/>
    </row>
    <row r="14" spans="1:20" ht="45" customHeight="1" x14ac:dyDescent="0.35">
      <c r="A14" s="247" t="str">
        <f ca="1">Translations!A136</f>
        <v>Target population</v>
      </c>
      <c r="B14" s="165" t="s">
        <v>10</v>
      </c>
      <c r="C14" s="20"/>
      <c r="D14" s="20"/>
      <c r="E14" s="20"/>
      <c r="F14" s="215"/>
    </row>
    <row r="15" spans="1:20" s="175" customFormat="1" ht="45" customHeight="1" x14ac:dyDescent="0.35">
      <c r="A15" s="169" t="str">
        <f ca="1">Translations!A74</f>
        <v>A. Total households in the targeted areas</v>
      </c>
      <c r="B15" s="134" t="s">
        <v>10</v>
      </c>
      <c r="C15" s="20"/>
      <c r="D15" s="20"/>
      <c r="E15" s="20"/>
      <c r="F15" s="21"/>
    </row>
    <row r="16" spans="1:20" ht="45" customHeight="1" x14ac:dyDescent="0.35">
      <c r="A16" s="248" t="str">
        <f ca="1">Translations!A75</f>
        <v>B. Country targets
(from National Strategic Plan)</v>
      </c>
      <c r="B16" s="165" t="s">
        <v>10</v>
      </c>
      <c r="C16" s="20"/>
      <c r="D16" s="20"/>
      <c r="E16" s="20"/>
      <c r="F16" s="19"/>
    </row>
    <row r="17" spans="1:6" s="162" customFormat="1" ht="17.149999999999999" customHeight="1" x14ac:dyDescent="0.35">
      <c r="A17" s="212" t="str">
        <f ca="1">Translations!A76</f>
        <v>C. Total country target already covered</v>
      </c>
      <c r="B17" s="161"/>
      <c r="C17" s="161"/>
      <c r="D17" s="161"/>
      <c r="E17" s="161"/>
      <c r="F17" s="246"/>
    </row>
    <row r="18" spans="1:6" ht="45" customHeight="1" x14ac:dyDescent="0.35">
      <c r="A18" s="414" t="str">
        <f ca="1">Translations!A134</f>
        <v>C1. Country target planned to be covered by domestic resources</v>
      </c>
      <c r="B18" s="165" t="s">
        <v>10</v>
      </c>
      <c r="C18" s="20"/>
      <c r="D18" s="20"/>
      <c r="E18" s="20"/>
      <c r="F18" s="170"/>
    </row>
    <row r="19" spans="1:6" ht="45" customHeight="1" x14ac:dyDescent="0.35">
      <c r="A19" s="415"/>
      <c r="B19" s="165" t="s">
        <v>11</v>
      </c>
      <c r="C19" s="166" t="str">
        <f>IF(C18=0,"",+C18/C16)</f>
        <v/>
      </c>
      <c r="D19" s="166" t="str">
        <f>IF(D18=0,"",+D18/D16)</f>
        <v/>
      </c>
      <c r="E19" s="166" t="str">
        <f>IF(E18=0,"",+E18/E16)</f>
        <v/>
      </c>
      <c r="F19" s="170"/>
    </row>
    <row r="20" spans="1:6" ht="45" customHeight="1" x14ac:dyDescent="0.35">
      <c r="A20" s="414" t="str">
        <f ca="1">Translations!A135</f>
        <v>C2. Country target planned to be covered by external resources</v>
      </c>
      <c r="B20" s="165" t="s">
        <v>10</v>
      </c>
      <c r="C20" s="52"/>
      <c r="D20" s="52"/>
      <c r="E20" s="52"/>
      <c r="F20" s="170"/>
    </row>
    <row r="21" spans="1:6" ht="45" customHeight="1" x14ac:dyDescent="0.35">
      <c r="A21" s="415"/>
      <c r="B21" s="165" t="s">
        <v>11</v>
      </c>
      <c r="C21" s="166" t="str">
        <f>IF(C20=0,"",+C20/C16)</f>
        <v/>
      </c>
      <c r="D21" s="166" t="str">
        <f>IF(D20=0,"",+D20/D16)</f>
        <v/>
      </c>
      <c r="E21" s="166" t="str">
        <f>IF(E20=0,"",+E20/E16)</f>
        <v/>
      </c>
      <c r="F21" s="170"/>
    </row>
    <row r="22" spans="1:6" s="175" customFormat="1" ht="45" customHeight="1" x14ac:dyDescent="0.35">
      <c r="A22" s="414" t="str">
        <f ca="1">Translations!A76</f>
        <v>C. Total country target already covered</v>
      </c>
      <c r="B22" s="134" t="s">
        <v>10</v>
      </c>
      <c r="C22" s="179">
        <f>+C18+C20</f>
        <v>0</v>
      </c>
      <c r="D22" s="179">
        <f>+D18+D20</f>
        <v>0</v>
      </c>
      <c r="E22" s="179">
        <f>+E18+E20</f>
        <v>0</v>
      </c>
      <c r="F22" s="170"/>
    </row>
    <row r="23" spans="1:6" ht="45" customHeight="1" x14ac:dyDescent="0.35">
      <c r="A23" s="415"/>
      <c r="B23" s="165" t="s">
        <v>11</v>
      </c>
      <c r="C23" s="166" t="str">
        <f>IF(C22=0,"",+C22/C16)</f>
        <v/>
      </c>
      <c r="D23" s="166" t="str">
        <f>IF(D22=0,"",+D22/D16)</f>
        <v/>
      </c>
      <c r="E23" s="166" t="str">
        <f>IF(E22=0,"",+E22/E16)</f>
        <v/>
      </c>
      <c r="F23" s="170"/>
    </row>
    <row r="24" spans="1:6" s="162" customFormat="1" ht="17.149999999999999" customHeight="1" x14ac:dyDescent="0.35">
      <c r="A24" s="212" t="str">
        <f ca="1">Translations!A78</f>
        <v>Programmatic gap</v>
      </c>
      <c r="B24" s="161"/>
      <c r="C24" s="161"/>
      <c r="D24" s="161"/>
      <c r="E24" s="161"/>
      <c r="F24" s="246"/>
    </row>
    <row r="25" spans="1:6" ht="45" customHeight="1" x14ac:dyDescent="0.35">
      <c r="A25" s="414" t="str">
        <f ca="1">Translations!A79</f>
        <v>D. Expected annual gap in meeting the target: B - C3</v>
      </c>
      <c r="B25" s="165" t="s">
        <v>10</v>
      </c>
      <c r="C25" s="167">
        <f>+C16-C22</f>
        <v>0</v>
      </c>
      <c r="D25" s="167">
        <f>+D16-D22</f>
        <v>0</v>
      </c>
      <c r="E25" s="167">
        <f>+E16-E22</f>
        <v>0</v>
      </c>
      <c r="F25" s="19"/>
    </row>
    <row r="26" spans="1:6" ht="45" customHeight="1" x14ac:dyDescent="0.35">
      <c r="A26" s="415"/>
      <c r="B26" s="165" t="s">
        <v>11</v>
      </c>
      <c r="C26" s="166" t="str">
        <f>IF(C25=0,"",+C25/C16)</f>
        <v/>
      </c>
      <c r="D26" s="166" t="str">
        <f>IF(D25=0,"",+D25/D16)</f>
        <v/>
      </c>
      <c r="E26" s="166" t="str">
        <f>IF(E25=0,"",+E25/E16)</f>
        <v/>
      </c>
      <c r="F26" s="19"/>
    </row>
    <row r="27" spans="1:6" s="162" customFormat="1" ht="17.149999999999999" customHeight="1" x14ac:dyDescent="0.35">
      <c r="A27" s="212" t="str">
        <f ca="1">Translations!A80</f>
        <v>Country target to be covered with the allocation amount</v>
      </c>
      <c r="B27" s="161"/>
      <c r="C27" s="161"/>
      <c r="D27" s="161"/>
      <c r="E27" s="161"/>
      <c r="F27" s="246"/>
    </row>
    <row r="28" spans="1:6" ht="45" customHeight="1" x14ac:dyDescent="0.35">
      <c r="A28" s="414" t="str">
        <f ca="1">Translations!A81</f>
        <v>E. Targets to be financed by  allocation amount</v>
      </c>
      <c r="B28" s="168" t="s">
        <v>10</v>
      </c>
      <c r="C28" s="20"/>
      <c r="D28" s="20"/>
      <c r="E28" s="20"/>
      <c r="F28" s="19"/>
    </row>
    <row r="29" spans="1:6" s="175" customFormat="1" ht="45" customHeight="1" x14ac:dyDescent="0.35">
      <c r="A29" s="415"/>
      <c r="B29" s="177" t="s">
        <v>11</v>
      </c>
      <c r="C29" s="178" t="str">
        <f>IF(C28=0,"",+C28/C16)</f>
        <v/>
      </c>
      <c r="D29" s="178" t="str">
        <f>IF(D28=0,"",+D28/D16)</f>
        <v/>
      </c>
      <c r="E29" s="178" t="str">
        <f>IF(E28=0,"",+E28/E16)</f>
        <v/>
      </c>
      <c r="F29" s="19"/>
    </row>
    <row r="30" spans="1:6" ht="45" customHeight="1" x14ac:dyDescent="0.35">
      <c r="A30" s="414" t="str">
        <f ca="1">Translations!A82</f>
        <v>F. Coverage from allocation amount and other resources: E + C3</v>
      </c>
      <c r="B30" s="168" t="s">
        <v>10</v>
      </c>
      <c r="C30" s="167">
        <f>+C28+C22</f>
        <v>0</v>
      </c>
      <c r="D30" s="167">
        <f>+D28+D22</f>
        <v>0</v>
      </c>
      <c r="E30" s="167">
        <f>+E28+E22</f>
        <v>0</v>
      </c>
      <c r="F30" s="19"/>
    </row>
    <row r="31" spans="1:6" ht="45" customHeight="1" x14ac:dyDescent="0.35">
      <c r="A31" s="415"/>
      <c r="B31" s="168" t="s">
        <v>11</v>
      </c>
      <c r="C31" s="166" t="str">
        <f>IF(C30=0,"",+C30/C16)</f>
        <v/>
      </c>
      <c r="D31" s="166" t="str">
        <f>IF(D30=0,"",+D30/D16)</f>
        <v/>
      </c>
      <c r="E31" s="166" t="str">
        <f>IF(E30=0,"",+E30/E16)</f>
        <v/>
      </c>
      <c r="F31" s="19"/>
    </row>
    <row r="32" spans="1:6" s="175" customFormat="1" ht="45" customHeight="1" x14ac:dyDescent="0.35">
      <c r="A32" s="414" t="str">
        <f ca="1">Translations!A137</f>
        <v>G. Remaining gap: B - F</v>
      </c>
      <c r="B32" s="177" t="s">
        <v>10</v>
      </c>
      <c r="C32" s="176">
        <f>C16-C30</f>
        <v>0</v>
      </c>
      <c r="D32" s="176">
        <f>D16-D30</f>
        <v>0</v>
      </c>
      <c r="E32" s="176">
        <f>E16-E30</f>
        <v>0</v>
      </c>
      <c r="F32" s="19"/>
    </row>
    <row r="33" spans="1:6" ht="45" customHeight="1" x14ac:dyDescent="0.35">
      <c r="A33" s="415"/>
      <c r="B33" s="168" t="s">
        <v>11</v>
      </c>
      <c r="C33" s="166" t="str">
        <f>IF(C32=0,"",+C32/C16)</f>
        <v/>
      </c>
      <c r="D33" s="166" t="str">
        <f>IF(D32=0,"",+D32/D16)</f>
        <v/>
      </c>
      <c r="E33" s="166" t="str">
        <f>IF(E32=0,"",+E32/E16)</f>
        <v/>
      </c>
      <c r="F33" s="19"/>
    </row>
    <row r="34" spans="1:6" x14ac:dyDescent="0.35">
      <c r="A34" s="418" t="s">
        <v>791</v>
      </c>
      <c r="B34" s="418"/>
      <c r="C34" s="418"/>
      <c r="D34" s="418"/>
      <c r="E34" s="418"/>
      <c r="F34" s="418"/>
    </row>
    <row r="35" spans="1:6" x14ac:dyDescent="0.35">
      <c r="A35" s="418"/>
      <c r="B35" s="418"/>
      <c r="C35" s="418"/>
      <c r="D35" s="418"/>
      <c r="E35" s="418"/>
      <c r="F35" s="418"/>
    </row>
    <row r="36" spans="1:6" x14ac:dyDescent="0.35">
      <c r="A36" s="418"/>
      <c r="B36" s="418"/>
      <c r="C36" s="418"/>
      <c r="D36" s="418"/>
      <c r="E36" s="418"/>
      <c r="F36" s="418"/>
    </row>
    <row r="37" spans="1:6" x14ac:dyDescent="0.35">
      <c r="A37" s="418"/>
      <c r="B37" s="418"/>
      <c r="C37" s="418"/>
      <c r="D37" s="418"/>
      <c r="E37" s="418"/>
      <c r="F37" s="418"/>
    </row>
    <row r="38" spans="1:6" x14ac:dyDescent="0.35">
      <c r="A38" s="418"/>
      <c r="B38" s="418"/>
      <c r="C38" s="418"/>
      <c r="D38" s="418"/>
      <c r="E38" s="418"/>
      <c r="F38" s="418"/>
    </row>
    <row r="39" spans="1:6" s="175" customFormat="1" x14ac:dyDescent="0.35">
      <c r="A39" s="418"/>
      <c r="B39" s="418"/>
      <c r="C39" s="418"/>
      <c r="D39" s="418"/>
      <c r="E39" s="418"/>
      <c r="F39" s="418"/>
    </row>
    <row r="40" spans="1:6" x14ac:dyDescent="0.35">
      <c r="A40" s="418"/>
      <c r="B40" s="418"/>
      <c r="C40" s="418"/>
      <c r="D40" s="418"/>
      <c r="E40" s="418"/>
      <c r="F40" s="418"/>
    </row>
    <row r="41" spans="1:6" x14ac:dyDescent="0.35">
      <c r="A41" s="418"/>
      <c r="B41" s="418"/>
      <c r="C41" s="418"/>
      <c r="D41" s="418"/>
      <c r="E41" s="418"/>
      <c r="F41" s="418"/>
    </row>
    <row r="42" spans="1:6" x14ac:dyDescent="0.35">
      <c r="A42" s="418"/>
      <c r="B42" s="418"/>
      <c r="C42" s="418"/>
      <c r="D42" s="418"/>
      <c r="E42" s="418"/>
      <c r="F42" s="418"/>
    </row>
    <row r="43" spans="1:6" x14ac:dyDescent="0.35">
      <c r="A43" s="418"/>
      <c r="B43" s="418"/>
      <c r="C43" s="418"/>
      <c r="D43" s="418"/>
      <c r="E43" s="418"/>
      <c r="F43" s="418"/>
    </row>
    <row r="44" spans="1:6" x14ac:dyDescent="0.35">
      <c r="A44" s="418"/>
      <c r="B44" s="418"/>
      <c r="C44" s="418"/>
      <c r="D44" s="418"/>
      <c r="E44" s="418"/>
      <c r="F44" s="418"/>
    </row>
    <row r="45" spans="1:6" x14ac:dyDescent="0.35">
      <c r="A45" s="175"/>
    </row>
    <row r="46" spans="1:6" x14ac:dyDescent="0.35">
      <c r="A46" s="175"/>
    </row>
    <row r="47" spans="1:6" x14ac:dyDescent="0.35">
      <c r="A47" s="175"/>
    </row>
    <row r="48" spans="1:6" x14ac:dyDescent="0.35">
      <c r="A48" s="175"/>
    </row>
    <row r="49" spans="1:1" x14ac:dyDescent="0.35">
      <c r="A49" s="175"/>
    </row>
    <row r="50" spans="1:1" x14ac:dyDescent="0.35">
      <c r="A50" s="175"/>
    </row>
    <row r="51" spans="1:1" x14ac:dyDescent="0.35">
      <c r="A51" s="175"/>
    </row>
    <row r="52" spans="1:1" x14ac:dyDescent="0.35">
      <c r="A52" s="175"/>
    </row>
    <row r="53" spans="1:1" x14ac:dyDescent="0.35">
      <c r="A53" s="175"/>
    </row>
    <row r="54" spans="1:1" x14ac:dyDescent="0.35">
      <c r="A54" s="175"/>
    </row>
    <row r="55" spans="1:1" x14ac:dyDescent="0.35">
      <c r="A55" s="175"/>
    </row>
  </sheetData>
  <sheetProtection algorithmName="SHA-512" hashValue="OB+DvcpR3GiH01o80Qfioqq5QuGHGfapRAgMZGY85y5LOMOGeuN4+mP/CN6Yhr8NCym5h/zGQ4cU6gLhkACqZw==" saltValue="63dHNdA4w5pdAuuFby+jHA==" spinCount="100000" sheet="1" formatColumns="0" formatRows="0"/>
  <mergeCells count="18">
    <mergeCell ref="A34:F44"/>
    <mergeCell ref="A32:A33"/>
    <mergeCell ref="F11:F12"/>
    <mergeCell ref="A20:A21"/>
    <mergeCell ref="A22:A23"/>
    <mergeCell ref="A30:A31"/>
    <mergeCell ref="A28:A29"/>
    <mergeCell ref="A25:A26"/>
    <mergeCell ref="B11:B12"/>
    <mergeCell ref="A1:E1"/>
    <mergeCell ref="A2:E2"/>
    <mergeCell ref="A3:E3"/>
    <mergeCell ref="A18:A19"/>
    <mergeCell ref="A4:F4"/>
    <mergeCell ref="B6:F6"/>
    <mergeCell ref="B7:F7"/>
    <mergeCell ref="B10:F10"/>
    <mergeCell ref="F1:F3"/>
  </mergeCells>
  <pageMargins left="0.70866141732283472" right="0.70866141732283472" top="0.74803149606299213" bottom="0.74803149606299213" header="0.31496062992125984" footer="0.31496062992125984"/>
  <pageSetup paperSize="9" scale="4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9"/>
  </sheetPr>
  <dimension ref="A1:T74"/>
  <sheetViews>
    <sheetView view="pageBreakPreview" zoomScale="60" workbookViewId="0">
      <selection activeCell="B9" sqref="B9"/>
    </sheetView>
  </sheetViews>
  <sheetFormatPr defaultColWidth="9.1796875" defaultRowHeight="14" x14ac:dyDescent="0.3"/>
  <cols>
    <col min="1" max="1" width="30.6328125" style="5" customWidth="1"/>
    <col min="2" max="2" width="11.6328125" style="5" customWidth="1"/>
    <col min="3" max="5" width="11.6328125" style="235" customWidth="1"/>
    <col min="6" max="6" width="68.36328125" style="5" customWidth="1"/>
    <col min="7" max="16384" width="9.1796875" style="5"/>
  </cols>
  <sheetData>
    <row r="1" spans="1:20" s="46" customFormat="1" ht="22" customHeight="1" x14ac:dyDescent="0.3">
      <c r="A1" s="327" t="s">
        <v>21</v>
      </c>
      <c r="B1" s="327"/>
      <c r="C1" s="327"/>
      <c r="D1" s="327"/>
      <c r="E1" s="327"/>
      <c r="F1" s="430" t="str">
        <f ca="1">Translations!$G$118</f>
        <v>Latest version updated: 9 February 2023</v>
      </c>
      <c r="G1" s="44"/>
      <c r="H1" s="44"/>
      <c r="I1" s="44"/>
      <c r="J1" s="44"/>
      <c r="K1" s="44"/>
      <c r="L1" s="44"/>
      <c r="M1" s="45"/>
      <c r="N1" s="45"/>
      <c r="O1" s="45"/>
      <c r="P1" s="45"/>
      <c r="Q1" s="45"/>
      <c r="R1" s="45"/>
      <c r="S1" s="45"/>
      <c r="T1" s="45"/>
    </row>
    <row r="2" spans="1:20" s="46" customFormat="1" ht="22" customHeight="1" x14ac:dyDescent="0.3">
      <c r="A2" s="327" t="s">
        <v>22</v>
      </c>
      <c r="B2" s="327"/>
      <c r="C2" s="327"/>
      <c r="D2" s="327"/>
      <c r="E2" s="327"/>
      <c r="F2" s="430"/>
      <c r="G2" s="44"/>
      <c r="H2" s="44"/>
      <c r="I2" s="44"/>
      <c r="J2" s="44"/>
      <c r="K2" s="44"/>
      <c r="L2" s="44"/>
      <c r="M2" s="45"/>
      <c r="N2" s="45"/>
      <c r="O2" s="45"/>
      <c r="P2" s="45"/>
      <c r="Q2" s="45"/>
      <c r="R2" s="45"/>
      <c r="S2" s="45"/>
      <c r="T2" s="45"/>
    </row>
    <row r="3" spans="1:20" s="46" customFormat="1" ht="22" customHeight="1" x14ac:dyDescent="0.3">
      <c r="A3" s="327" t="s">
        <v>23</v>
      </c>
      <c r="B3" s="327"/>
      <c r="C3" s="327"/>
      <c r="D3" s="327"/>
      <c r="E3" s="327"/>
      <c r="F3" s="430"/>
      <c r="G3" s="44"/>
      <c r="H3" s="44"/>
      <c r="I3" s="44"/>
      <c r="J3" s="44"/>
      <c r="K3" s="44"/>
      <c r="L3" s="44"/>
      <c r="M3" s="45"/>
      <c r="N3" s="45"/>
      <c r="O3" s="45"/>
      <c r="P3" s="45"/>
      <c r="Q3" s="45"/>
      <c r="R3" s="45"/>
      <c r="S3" s="45"/>
      <c r="T3" s="45"/>
    </row>
    <row r="4" spans="1:20" s="46" customFormat="1" ht="57.75" customHeight="1" x14ac:dyDescent="0.3">
      <c r="A4" s="428" t="str">
        <f ca="1">Translations!G114</f>
        <v xml:space="preserve">Carefully read the instructions in the "Instructions" tab before completing the programmatic gap analysis table. 
The instructions have been tailored to each specific module/intervention. </v>
      </c>
      <c r="B4" s="429"/>
      <c r="C4" s="429"/>
      <c r="D4" s="429"/>
      <c r="E4" s="429"/>
      <c r="F4" s="429"/>
    </row>
    <row r="5" spans="1:20" s="10" customFormat="1" ht="30" customHeight="1" x14ac:dyDescent="0.35">
      <c r="A5" s="249" t="str">
        <f ca="1">Translations!A6</f>
        <v xml:space="preserve">Malaria Programmatic Gap Table </v>
      </c>
      <c r="B5" s="253"/>
      <c r="C5" s="254"/>
      <c r="D5" s="254"/>
      <c r="E5" s="254"/>
      <c r="F5" s="255"/>
    </row>
    <row r="6" spans="1:20" s="10" customFormat="1" ht="45" customHeight="1" x14ac:dyDescent="0.35">
      <c r="A6" s="129" t="str">
        <f ca="1">Translations!$A$10</f>
        <v>Priority Module</v>
      </c>
      <c r="B6" s="423" t="str">
        <f ca="1">'Malaria drop down'!A4</f>
        <v>Specific prevention interventions - Intermittent preventive treatment in pregnancy (IPTp)</v>
      </c>
      <c r="C6" s="424"/>
      <c r="D6" s="424"/>
      <c r="E6" s="424"/>
      <c r="F6" s="425"/>
    </row>
    <row r="7" spans="1:20" s="175" customFormat="1" ht="45" customHeight="1" x14ac:dyDescent="0.35">
      <c r="A7" s="216" t="str">
        <f ca="1">Translations!$A$11</f>
        <v>Selected indicator</v>
      </c>
      <c r="B7" s="399" t="str">
        <f ca="1">Translations!$A184</f>
        <v>SPI-1: Proportion of pregnant women who received three or more doses of intermittent preventive treatment for malaria at antenatal clinics and through the community or other delivery methods</v>
      </c>
      <c r="C7" s="399"/>
      <c r="D7" s="399"/>
      <c r="E7" s="399"/>
      <c r="F7" s="399"/>
    </row>
    <row r="8" spans="1:20" s="162" customFormat="1" ht="17.149999999999999" customHeight="1" x14ac:dyDescent="0.35">
      <c r="A8" s="250" t="str">
        <f ca="1">Translations!$A$12</f>
        <v>Current national coverage</v>
      </c>
      <c r="B8" s="163"/>
      <c r="C8" s="225"/>
      <c r="D8" s="226"/>
      <c r="E8" s="225"/>
      <c r="F8" s="164"/>
    </row>
    <row r="9" spans="1:20" s="10" customFormat="1" ht="45" customHeight="1" x14ac:dyDescent="0.35">
      <c r="A9" s="129" t="str">
        <f ca="1">Translations!$A$13</f>
        <v>Insert latest results</v>
      </c>
      <c r="B9" s="21"/>
      <c r="C9" s="158" t="str">
        <f ca="1">Translations!$A$14</f>
        <v>Year</v>
      </c>
      <c r="D9" s="227"/>
      <c r="E9" s="158" t="str">
        <f ca="1">Translations!$A$15</f>
        <v>Data source</v>
      </c>
      <c r="F9" s="103"/>
    </row>
    <row r="10" spans="1:20" s="10" customFormat="1" ht="45" customHeight="1" x14ac:dyDescent="0.35">
      <c r="A10" s="251" t="str">
        <f ca="1">Translations!$A$16</f>
        <v>Comments</v>
      </c>
      <c r="B10" s="336"/>
      <c r="C10" s="336"/>
      <c r="D10" s="336"/>
      <c r="E10" s="336"/>
      <c r="F10" s="336"/>
    </row>
    <row r="11" spans="1:20" s="10" customFormat="1" ht="45" customHeight="1" x14ac:dyDescent="0.35">
      <c r="A11" s="426"/>
      <c r="B11" s="419"/>
      <c r="C11" s="157" t="str">
        <f ca="1">Translations!$A$17</f>
        <v>Year 1</v>
      </c>
      <c r="D11" s="158" t="str">
        <f ca="1">Translations!$A$18</f>
        <v>Year 2</v>
      </c>
      <c r="E11" s="158" t="str">
        <f ca="1">Translations!$A$19</f>
        <v>Year 3</v>
      </c>
      <c r="F11" s="337" t="str">
        <f ca="1">Translations!$A$22</f>
        <v>Comments / Assumptions</v>
      </c>
    </row>
    <row r="12" spans="1:20" s="175" customFormat="1" ht="45" customHeight="1" x14ac:dyDescent="0.35">
      <c r="A12" s="427"/>
      <c r="B12" s="420"/>
      <c r="C12" s="104" t="str">
        <f ca="1">Translations!$A$21</f>
        <v>Insert year</v>
      </c>
      <c r="D12" s="101" t="str">
        <f ca="1">Translations!$A$21</f>
        <v>Insert year</v>
      </c>
      <c r="E12" s="101" t="str">
        <f ca="1">Translations!$A$21</f>
        <v>Insert year</v>
      </c>
      <c r="F12" s="338"/>
    </row>
    <row r="13" spans="1:20" s="162" customFormat="1" ht="17.149999999999999" customHeight="1" x14ac:dyDescent="0.35">
      <c r="A13" s="256" t="str">
        <f ca="1">Translations!$A$23</f>
        <v>Current estimated country need</v>
      </c>
      <c r="B13" s="257"/>
      <c r="C13" s="258"/>
      <c r="D13" s="258"/>
      <c r="E13" s="258"/>
      <c r="F13" s="259"/>
    </row>
    <row r="14" spans="1:20" s="10" customFormat="1" ht="61" customHeight="1" x14ac:dyDescent="0.35">
      <c r="A14" s="248" t="str">
        <f ca="1">Translations!$A$190</f>
        <v>A. Total estimated population in need/at risk within the target age group</v>
      </c>
      <c r="B14" s="165" t="s">
        <v>10</v>
      </c>
      <c r="C14" s="138"/>
      <c r="D14" s="138"/>
      <c r="E14" s="138"/>
      <c r="F14" s="19"/>
    </row>
    <row r="15" spans="1:20" s="175" customFormat="1" ht="45" customHeight="1" x14ac:dyDescent="0.35">
      <c r="A15" s="414" t="str">
        <f ca="1">Translations!$A$25</f>
        <v>B. Country targets 
(from National Strategic Plan)</v>
      </c>
      <c r="B15" s="177" t="s">
        <v>10</v>
      </c>
      <c r="C15" s="138"/>
      <c r="D15" s="138"/>
      <c r="E15" s="138"/>
      <c r="F15" s="19"/>
    </row>
    <row r="16" spans="1:20" s="10" customFormat="1" ht="45" customHeight="1" x14ac:dyDescent="0.35">
      <c r="A16" s="415"/>
      <c r="B16" s="168" t="s">
        <v>11</v>
      </c>
      <c r="C16" s="146" t="str">
        <f>IF(C15=0,"",+C15/C14)</f>
        <v/>
      </c>
      <c r="D16" s="146" t="str">
        <f>IF(D15=0,"",+D15/D14)</f>
        <v/>
      </c>
      <c r="E16" s="146" t="str">
        <f>IF(E15=0,"",+E15/E14)</f>
        <v/>
      </c>
      <c r="F16" s="19"/>
    </row>
    <row r="17" spans="1:6" s="162" customFormat="1" ht="17.149999999999999" customHeight="1" x14ac:dyDescent="0.35">
      <c r="A17" s="212" t="str">
        <f ca="1">Translations!$A$140</f>
        <v>Country need already covered</v>
      </c>
      <c r="B17" s="161"/>
      <c r="C17" s="228"/>
      <c r="D17" s="228"/>
      <c r="E17" s="228"/>
      <c r="F17" s="246"/>
    </row>
    <row r="18" spans="1:6" s="10" customFormat="1" ht="45" customHeight="1" x14ac:dyDescent="0.35">
      <c r="A18" s="414" t="str">
        <f ca="1">Translations!$A$116</f>
        <v>C1. Country need planned to be covered by domestic resources</v>
      </c>
      <c r="B18" s="165" t="s">
        <v>10</v>
      </c>
      <c r="C18" s="138"/>
      <c r="D18" s="138"/>
      <c r="E18" s="138"/>
      <c r="F18" s="183"/>
    </row>
    <row r="19" spans="1:6" s="10" customFormat="1" ht="45" customHeight="1" x14ac:dyDescent="0.35">
      <c r="A19" s="415"/>
      <c r="B19" s="165" t="s">
        <v>11</v>
      </c>
      <c r="C19" s="146" t="str">
        <f>IF(C18=0,"",+C18/C14)</f>
        <v/>
      </c>
      <c r="D19" s="146" t="str">
        <f t="shared" ref="D19:E19" si="0">IF(D18=0,"",+D18/D14)</f>
        <v/>
      </c>
      <c r="E19" s="146" t="str">
        <f t="shared" si="0"/>
        <v/>
      </c>
      <c r="F19" s="170"/>
    </row>
    <row r="20" spans="1:6" s="10" customFormat="1" ht="45" customHeight="1" x14ac:dyDescent="0.35">
      <c r="A20" s="414" t="str">
        <f ca="1">Translations!$A$117</f>
        <v>C2. Country need planned to be covered by external resources</v>
      </c>
      <c r="B20" s="165" t="s">
        <v>10</v>
      </c>
      <c r="C20" s="142"/>
      <c r="D20" s="142"/>
      <c r="E20" s="142"/>
      <c r="F20" s="170"/>
    </row>
    <row r="21" spans="1:6" s="10" customFormat="1" ht="45" customHeight="1" x14ac:dyDescent="0.35">
      <c r="A21" s="415"/>
      <c r="B21" s="165" t="s">
        <v>11</v>
      </c>
      <c r="C21" s="146" t="str">
        <f>IF(C20=0,"",+C20/C14)</f>
        <v/>
      </c>
      <c r="D21" s="146" t="str">
        <f>IF(D20=0,"",+D20/D14)</f>
        <v/>
      </c>
      <c r="E21" s="146" t="str">
        <f>IF(E20=0,"",+E20/E14)</f>
        <v/>
      </c>
      <c r="F21" s="170"/>
    </row>
    <row r="22" spans="1:6" s="175" customFormat="1" ht="45" customHeight="1" x14ac:dyDescent="0.35">
      <c r="A22" s="414" t="str">
        <f ca="1">Translations!$A$118</f>
        <v>C3. Total country need already covered</v>
      </c>
      <c r="B22" s="134" t="s">
        <v>10</v>
      </c>
      <c r="C22" s="229">
        <f>+C18+C20</f>
        <v>0</v>
      </c>
      <c r="D22" s="229">
        <f>+D18+D20</f>
        <v>0</v>
      </c>
      <c r="E22" s="229">
        <f>+E18+E20</f>
        <v>0</v>
      </c>
      <c r="F22" s="170"/>
    </row>
    <row r="23" spans="1:6" s="10" customFormat="1" ht="45" customHeight="1" x14ac:dyDescent="0.35">
      <c r="A23" s="415"/>
      <c r="B23" s="165" t="s">
        <v>11</v>
      </c>
      <c r="C23" s="146" t="str">
        <f>IF(C22=0,"",+C22/C14)</f>
        <v/>
      </c>
      <c r="D23" s="146" t="str">
        <f>IF(D22=0,"",+D22/D14)</f>
        <v/>
      </c>
      <c r="E23" s="146" t="str">
        <f>IF(E22=0,"",+E22/E14)</f>
        <v/>
      </c>
      <c r="F23" s="170"/>
    </row>
    <row r="24" spans="1:6" s="162" customFormat="1" ht="17.149999999999999" customHeight="1" x14ac:dyDescent="0.35">
      <c r="A24" s="212" t="str">
        <f ca="1">Translations!$A$28</f>
        <v>Programmatic gap</v>
      </c>
      <c r="B24" s="161"/>
      <c r="C24" s="228"/>
      <c r="D24" s="228"/>
      <c r="E24" s="228"/>
      <c r="F24" s="246"/>
    </row>
    <row r="25" spans="1:6" s="10" customFormat="1" ht="45" customHeight="1" x14ac:dyDescent="0.35">
      <c r="A25" s="414" t="str">
        <f ca="1">Translations!$A$149</f>
        <v>D. Expected annual gap in meeting the need: A - C3</v>
      </c>
      <c r="B25" s="165" t="s">
        <v>10</v>
      </c>
      <c r="C25" s="230">
        <f>C14-C22</f>
        <v>0</v>
      </c>
      <c r="D25" s="230">
        <f>D14-D22</f>
        <v>0</v>
      </c>
      <c r="E25" s="230">
        <f>E14-E22</f>
        <v>0</v>
      </c>
      <c r="F25" s="19"/>
    </row>
    <row r="26" spans="1:6" s="10" customFormat="1" ht="45" customHeight="1" x14ac:dyDescent="0.35">
      <c r="A26" s="415"/>
      <c r="B26" s="165" t="s">
        <v>11</v>
      </c>
      <c r="C26" s="146" t="str">
        <f>IF(C25=0,"",+C25/C14)</f>
        <v/>
      </c>
      <c r="D26" s="146" t="str">
        <f>IF(D25=0,"",+D25/D14)</f>
        <v/>
      </c>
      <c r="E26" s="146" t="str">
        <f>IF(E25=0,"",+E25/E14)</f>
        <v/>
      </c>
      <c r="F26" s="19"/>
    </row>
    <row r="27" spans="1:6" s="162" customFormat="1" ht="17.149999999999999" customHeight="1" x14ac:dyDescent="0.35">
      <c r="A27" s="212" t="str">
        <f ca="1">Translations!$A$30</f>
        <v>Country need covered with the allocation amount</v>
      </c>
      <c r="B27" s="161"/>
      <c r="C27" s="228"/>
      <c r="D27" s="228"/>
      <c r="E27" s="228"/>
      <c r="F27" s="246"/>
    </row>
    <row r="28" spans="1:6" s="10" customFormat="1" ht="45" customHeight="1" x14ac:dyDescent="0.35">
      <c r="A28" s="414" t="str">
        <f ca="1">Translations!$A$31</f>
        <v>E. Targets to be financed by allocation amount</v>
      </c>
      <c r="B28" s="168" t="s">
        <v>10</v>
      </c>
      <c r="C28" s="138"/>
      <c r="D28" s="138"/>
      <c r="E28" s="138"/>
      <c r="F28" s="19"/>
    </row>
    <row r="29" spans="1:6" s="175" customFormat="1" ht="45" customHeight="1" x14ac:dyDescent="0.35">
      <c r="A29" s="415"/>
      <c r="B29" s="177" t="s">
        <v>11</v>
      </c>
      <c r="C29" s="135" t="str">
        <f>IF(C28=0,"",+C28/C14)</f>
        <v/>
      </c>
      <c r="D29" s="135" t="str">
        <f>IF(D28=0,"",+D28/D14)</f>
        <v/>
      </c>
      <c r="E29" s="135" t="str">
        <f>IF(E28=0,"",+E28/E14)</f>
        <v/>
      </c>
      <c r="F29" s="19"/>
    </row>
    <row r="30" spans="1:6" s="10" customFormat="1" ht="45" customHeight="1" x14ac:dyDescent="0.35">
      <c r="A30" s="414" t="str">
        <f ca="1">Translations!$A$150</f>
        <v>F. Coverage from allocation amount and other resources: E + C3</v>
      </c>
      <c r="B30" s="168" t="s">
        <v>10</v>
      </c>
      <c r="C30" s="230">
        <f>+C28+C22</f>
        <v>0</v>
      </c>
      <c r="D30" s="230">
        <f>+D28+D22</f>
        <v>0</v>
      </c>
      <c r="E30" s="230">
        <f>+E28+E22</f>
        <v>0</v>
      </c>
      <c r="F30" s="19"/>
    </row>
    <row r="31" spans="1:6" s="10" customFormat="1" ht="45" customHeight="1" x14ac:dyDescent="0.35">
      <c r="A31" s="415"/>
      <c r="B31" s="168" t="s">
        <v>11</v>
      </c>
      <c r="C31" s="146" t="str">
        <f>IF(C30=0,"",+C30/C14)</f>
        <v/>
      </c>
      <c r="D31" s="146" t="str">
        <f>IF(D30=0,"",+D30/D14)</f>
        <v/>
      </c>
      <c r="E31" s="146" t="str">
        <f>IF(E30=0,"",+E30/E14)</f>
        <v/>
      </c>
      <c r="F31" s="19"/>
    </row>
    <row r="32" spans="1:6" s="175" customFormat="1" ht="45" customHeight="1" x14ac:dyDescent="0.35">
      <c r="A32" s="414" t="str">
        <f ca="1">Translations!$A$137</f>
        <v>G. Remaining gap: B - F</v>
      </c>
      <c r="B32" s="177" t="s">
        <v>10</v>
      </c>
      <c r="C32" s="231">
        <f>C15-C30</f>
        <v>0</v>
      </c>
      <c r="D32" s="231">
        <f t="shared" ref="D32:E32" si="1">D15-D30</f>
        <v>0</v>
      </c>
      <c r="E32" s="231">
        <f t="shared" si="1"/>
        <v>0</v>
      </c>
      <c r="F32" s="19"/>
    </row>
    <row r="33" spans="1:6" s="10" customFormat="1" ht="45" customHeight="1" x14ac:dyDescent="0.35">
      <c r="A33" s="415"/>
      <c r="B33" s="168" t="s">
        <v>11</v>
      </c>
      <c r="C33" s="146" t="str">
        <f>IF(C32=0,"",+C32/C14)</f>
        <v/>
      </c>
      <c r="D33" s="146" t="str">
        <f>IF(D32=0,"",+D32/D14)</f>
        <v/>
      </c>
      <c r="E33" s="146" t="str">
        <f>IF(E32=0,"",+E32/E14)</f>
        <v/>
      </c>
      <c r="F33" s="19"/>
    </row>
    <row r="34" spans="1:6" ht="30" customHeight="1" x14ac:dyDescent="0.3">
      <c r="A34" s="182"/>
      <c r="B34" s="53"/>
      <c r="C34" s="232"/>
      <c r="D34" s="232"/>
      <c r="E34" s="232"/>
    </row>
    <row r="35" spans="1:6" s="10" customFormat="1" ht="30" customHeight="1" x14ac:dyDescent="0.35">
      <c r="A35" s="249" t="str">
        <f ca="1">Translations!A7</f>
        <v>MalariaProgrammatic Gap Table</v>
      </c>
      <c r="B35" s="222"/>
      <c r="C35" s="223"/>
      <c r="D35" s="223"/>
      <c r="E35" s="223"/>
      <c r="F35" s="223"/>
    </row>
    <row r="36" spans="1:6" s="10" customFormat="1" ht="45" customHeight="1" x14ac:dyDescent="0.35">
      <c r="A36" s="214" t="str">
        <f ca="1">Translations!$A$10</f>
        <v>Priority Module</v>
      </c>
      <c r="B36" s="320" t="str">
        <f ca="1">'Malaria drop down'!A5</f>
        <v>Specific prevention interventions- Seasonal Malaria Chemoprevention (SMC)</v>
      </c>
      <c r="C36" s="320"/>
      <c r="D36" s="320"/>
      <c r="E36" s="320"/>
      <c r="F36" s="320"/>
    </row>
    <row r="37" spans="1:6" s="10" customFormat="1" ht="45" customHeight="1" x14ac:dyDescent="0.35">
      <c r="A37" s="214" t="str">
        <f ca="1">Translations!$A$11</f>
        <v>Selected indicator</v>
      </c>
      <c r="B37" s="320" t="str">
        <f ca="1">Translations!$A185</f>
        <v xml:space="preserve">SPI-2.1: Percentage of children who received the full number of courses of SMC per transmission season in the targeted areas </v>
      </c>
      <c r="C37" s="320"/>
      <c r="D37" s="320"/>
      <c r="E37" s="320"/>
      <c r="F37" s="320"/>
    </row>
    <row r="38" spans="1:6" s="224" customFormat="1" ht="18.649999999999999" customHeight="1" x14ac:dyDescent="0.35">
      <c r="A38" s="250" t="str">
        <f ca="1">Translations!$A$12</f>
        <v>Current national coverage</v>
      </c>
      <c r="B38" s="163"/>
      <c r="C38" s="226"/>
      <c r="D38" s="226"/>
      <c r="E38" s="226"/>
      <c r="F38" s="164"/>
    </row>
    <row r="39" spans="1:6" s="175" customFormat="1" ht="45" customHeight="1" x14ac:dyDescent="0.35">
      <c r="A39" s="216" t="str">
        <f ca="1">Translations!$A$13</f>
        <v>Insert latest results</v>
      </c>
      <c r="B39" s="21"/>
      <c r="C39" s="130" t="str">
        <f ca="1">Translations!$A$14</f>
        <v>Year</v>
      </c>
      <c r="D39" s="227"/>
      <c r="E39" s="233" t="str">
        <f ca="1">Translations!$A$15</f>
        <v>Data source</v>
      </c>
      <c r="F39" s="103"/>
    </row>
    <row r="40" spans="1:6" s="10" customFormat="1" ht="45" customHeight="1" x14ac:dyDescent="0.35">
      <c r="A40" s="251" t="str">
        <f ca="1">Translations!$A$16</f>
        <v>Comments</v>
      </c>
      <c r="B40" s="336"/>
      <c r="C40" s="336"/>
      <c r="D40" s="336"/>
      <c r="E40" s="336"/>
      <c r="F40" s="336"/>
    </row>
    <row r="41" spans="1:6" s="10" customFormat="1" ht="45" customHeight="1" x14ac:dyDescent="0.35">
      <c r="A41" s="421"/>
      <c r="B41" s="419"/>
      <c r="C41" s="157" t="str">
        <f ca="1">Translations!$A$17</f>
        <v>Year 1</v>
      </c>
      <c r="D41" s="158" t="str">
        <f ca="1">Translations!$A$18</f>
        <v>Year 2</v>
      </c>
      <c r="E41" s="158" t="str">
        <f ca="1">Translations!$A$19</f>
        <v>Year 3</v>
      </c>
      <c r="F41" s="337" t="str">
        <f ca="1">Translations!$A$22</f>
        <v>Comments / Assumptions</v>
      </c>
    </row>
    <row r="42" spans="1:6" s="10" customFormat="1" ht="45" customHeight="1" x14ac:dyDescent="0.35">
      <c r="A42" s="422"/>
      <c r="B42" s="420"/>
      <c r="C42" s="104" t="str">
        <f ca="1">Translations!$A$21</f>
        <v>Insert year</v>
      </c>
      <c r="D42" s="101" t="str">
        <f ca="1">Translations!$A$21</f>
        <v>Insert year</v>
      </c>
      <c r="E42" s="101" t="str">
        <f ca="1">Translations!$A$21</f>
        <v>Insert year</v>
      </c>
      <c r="F42" s="338"/>
    </row>
    <row r="43" spans="1:6" s="224" customFormat="1" ht="18.649999999999999" customHeight="1" x14ac:dyDescent="0.35">
      <c r="A43" s="256" t="str">
        <f ca="1">Translations!$A$23</f>
        <v>Current estimated country need</v>
      </c>
      <c r="B43" s="257"/>
      <c r="C43" s="228"/>
      <c r="D43" s="228"/>
      <c r="E43" s="228"/>
      <c r="F43" s="246"/>
    </row>
    <row r="44" spans="1:6" s="10" customFormat="1" ht="45" customHeight="1" x14ac:dyDescent="0.35">
      <c r="A44" s="169" t="str">
        <f ca="1">Translations!$A$24</f>
        <v>A. Total estimated population in need/at risk</v>
      </c>
      <c r="B44" s="165" t="s">
        <v>10</v>
      </c>
      <c r="C44" s="138"/>
      <c r="D44" s="138"/>
      <c r="E44" s="138"/>
      <c r="F44" s="19"/>
    </row>
    <row r="45" spans="1:6" s="10" customFormat="1" ht="45" customHeight="1" x14ac:dyDescent="0.35">
      <c r="A45" s="395" t="str">
        <f ca="1">Translations!$A$25</f>
        <v>B. Country targets 
(from National Strategic Plan)</v>
      </c>
      <c r="B45" s="168" t="s">
        <v>10</v>
      </c>
      <c r="C45" s="138"/>
      <c r="D45" s="138"/>
      <c r="E45" s="138"/>
      <c r="F45" s="19"/>
    </row>
    <row r="46" spans="1:6" s="10" customFormat="1" ht="45" customHeight="1" x14ac:dyDescent="0.35">
      <c r="A46" s="396"/>
      <c r="B46" s="168" t="s">
        <v>11</v>
      </c>
      <c r="C46" s="146" t="str">
        <f>IF(C45=0,"",+C45/C44)</f>
        <v/>
      </c>
      <c r="D46" s="146" t="str">
        <f>IF(D45=0,"",+D45/D44)</f>
        <v/>
      </c>
      <c r="E46" s="146" t="str">
        <f>IF(E45=0,"",+E45/E44)</f>
        <v/>
      </c>
      <c r="F46" s="19"/>
    </row>
    <row r="47" spans="1:6" s="224" customFormat="1" ht="18.649999999999999" customHeight="1" x14ac:dyDescent="0.35">
      <c r="A47" s="212" t="str">
        <f ca="1">Translations!$A$140</f>
        <v>Country need already covered</v>
      </c>
      <c r="B47" s="161"/>
      <c r="C47" s="228"/>
      <c r="D47" s="228"/>
      <c r="E47" s="228"/>
      <c r="F47" s="246"/>
    </row>
    <row r="48" spans="1:6" s="10" customFormat="1" ht="45" customHeight="1" x14ac:dyDescent="0.35">
      <c r="A48" s="395" t="str">
        <f ca="1">Translations!$A$116</f>
        <v>C1. Country need planned to be covered by domestic resources</v>
      </c>
      <c r="B48" s="165" t="s">
        <v>10</v>
      </c>
      <c r="C48" s="138"/>
      <c r="D48" s="138"/>
      <c r="E48" s="138"/>
      <c r="F48" s="183"/>
    </row>
    <row r="49" spans="1:6" s="10" customFormat="1" ht="45" customHeight="1" x14ac:dyDescent="0.35">
      <c r="A49" s="396"/>
      <c r="B49" s="165" t="s">
        <v>11</v>
      </c>
      <c r="C49" s="146" t="str">
        <f>IF(C48=0,"",+C48/C44)</f>
        <v/>
      </c>
      <c r="D49" s="146" t="str">
        <f t="shared" ref="D49:E49" si="2">IF(D48=0,"",+D48/D44)</f>
        <v/>
      </c>
      <c r="E49" s="146" t="str">
        <f t="shared" si="2"/>
        <v/>
      </c>
      <c r="F49" s="170"/>
    </row>
    <row r="50" spans="1:6" s="10" customFormat="1" ht="45" customHeight="1" x14ac:dyDescent="0.35">
      <c r="A50" s="395" t="str">
        <f ca="1">Translations!$A$117</f>
        <v>C2. Country need planned to be covered by external resources</v>
      </c>
      <c r="B50" s="165" t="s">
        <v>10</v>
      </c>
      <c r="C50" s="142"/>
      <c r="D50" s="142"/>
      <c r="E50" s="142"/>
      <c r="F50" s="170"/>
    </row>
    <row r="51" spans="1:6" s="10" customFormat="1" ht="45" customHeight="1" x14ac:dyDescent="0.35">
      <c r="A51" s="396"/>
      <c r="B51" s="165" t="s">
        <v>11</v>
      </c>
      <c r="C51" s="146" t="str">
        <f>IF(C50=0,"",+C50/C44)</f>
        <v/>
      </c>
      <c r="D51" s="146" t="str">
        <f>IF(D50=0,"",+D50/D44)</f>
        <v/>
      </c>
      <c r="E51" s="146" t="str">
        <f>IF(E50=0,"",+E50/E44)</f>
        <v/>
      </c>
      <c r="F51" s="170"/>
    </row>
    <row r="52" spans="1:6" s="10" customFormat="1" ht="45" customHeight="1" x14ac:dyDescent="0.35">
      <c r="A52" s="395" t="str">
        <f ca="1">Translations!$A$118</f>
        <v>C3. Total country need already covered</v>
      </c>
      <c r="B52" s="165" t="s">
        <v>10</v>
      </c>
      <c r="C52" s="234">
        <f>+C48+C50</f>
        <v>0</v>
      </c>
      <c r="D52" s="234">
        <f>+D48+D50</f>
        <v>0</v>
      </c>
      <c r="E52" s="234">
        <f>+E48+E50</f>
        <v>0</v>
      </c>
      <c r="F52" s="170"/>
    </row>
    <row r="53" spans="1:6" s="10" customFormat="1" ht="45" customHeight="1" x14ac:dyDescent="0.35">
      <c r="A53" s="396"/>
      <c r="B53" s="165" t="s">
        <v>11</v>
      </c>
      <c r="C53" s="146" t="str">
        <f>IF(C52=0,"",+C52/C44)</f>
        <v/>
      </c>
      <c r="D53" s="146" t="str">
        <f>IF(D52=0,"",+D52/D44)</f>
        <v/>
      </c>
      <c r="E53" s="146" t="str">
        <f>IF(E52=0,"",+E52/E44)</f>
        <v/>
      </c>
      <c r="F53" s="170"/>
    </row>
    <row r="54" spans="1:6" s="224" customFormat="1" ht="18.649999999999999" customHeight="1" x14ac:dyDescent="0.35">
      <c r="A54" s="212" t="str">
        <f ca="1">Translations!$A$28</f>
        <v>Programmatic gap</v>
      </c>
      <c r="B54" s="161"/>
      <c r="C54" s="228"/>
      <c r="D54" s="228"/>
      <c r="E54" s="228"/>
      <c r="F54" s="246"/>
    </row>
    <row r="55" spans="1:6" s="10" customFormat="1" ht="45" customHeight="1" x14ac:dyDescent="0.35">
      <c r="A55" s="414" t="str">
        <f ca="1">Translations!$A$149</f>
        <v>D. Expected annual gap in meeting the need: A - C3</v>
      </c>
      <c r="B55" s="165" t="s">
        <v>10</v>
      </c>
      <c r="C55" s="230">
        <f>C44-C52</f>
        <v>0</v>
      </c>
      <c r="D55" s="230">
        <f>D44-D52</f>
        <v>0</v>
      </c>
      <c r="E55" s="230">
        <f>E44-E52</f>
        <v>0</v>
      </c>
      <c r="F55" s="19"/>
    </row>
    <row r="56" spans="1:6" s="10" customFormat="1" ht="45" customHeight="1" x14ac:dyDescent="0.35">
      <c r="A56" s="415"/>
      <c r="B56" s="165" t="s">
        <v>11</v>
      </c>
      <c r="C56" s="146" t="str">
        <f>IF(C55=0,"",+C55/C44)</f>
        <v/>
      </c>
      <c r="D56" s="146" t="str">
        <f>IF(D55=0,"",+D55/D44)</f>
        <v/>
      </c>
      <c r="E56" s="146" t="str">
        <f>IF(E55=0,"",+E55/E44)</f>
        <v/>
      </c>
      <c r="F56" s="19"/>
    </row>
    <row r="57" spans="1:6" s="224" customFormat="1" ht="18.649999999999999" customHeight="1" x14ac:dyDescent="0.35">
      <c r="A57" s="252" t="str">
        <f ca="1">Translations!$A$30</f>
        <v>Country need covered with the allocation amount</v>
      </c>
      <c r="B57" s="161"/>
      <c r="C57" s="228"/>
      <c r="D57" s="228"/>
      <c r="E57" s="228"/>
      <c r="F57" s="246"/>
    </row>
    <row r="58" spans="1:6" s="10" customFormat="1" ht="45" customHeight="1" x14ac:dyDescent="0.35">
      <c r="A58" s="414" t="str">
        <f ca="1">Translations!$A$31</f>
        <v>E. Targets to be financed by allocation amount</v>
      </c>
      <c r="B58" s="168" t="s">
        <v>10</v>
      </c>
      <c r="C58" s="138"/>
      <c r="D58" s="138"/>
      <c r="E58" s="138"/>
      <c r="F58" s="19"/>
    </row>
    <row r="59" spans="1:6" s="10" customFormat="1" ht="45" customHeight="1" x14ac:dyDescent="0.35">
      <c r="A59" s="415"/>
      <c r="B59" s="168" t="s">
        <v>11</v>
      </c>
      <c r="C59" s="146" t="str">
        <f>IF(C58=0,"",+C58/C44)</f>
        <v/>
      </c>
      <c r="D59" s="146" t="str">
        <f>IF(D58=0,"",+D58/D44)</f>
        <v/>
      </c>
      <c r="E59" s="146" t="str">
        <f>IF(E58=0,"",+E58/E44)</f>
        <v/>
      </c>
      <c r="F59" s="19"/>
    </row>
    <row r="60" spans="1:6" s="10" customFormat="1" ht="45" customHeight="1" x14ac:dyDescent="0.35">
      <c r="A60" s="414" t="str">
        <f ca="1">Translations!$A$150</f>
        <v>F. Coverage from allocation amount and other resources: E + C3</v>
      </c>
      <c r="B60" s="168" t="s">
        <v>10</v>
      </c>
      <c r="C60" s="230">
        <f>+C58+C52</f>
        <v>0</v>
      </c>
      <c r="D60" s="230">
        <f>+D58+D52</f>
        <v>0</v>
      </c>
      <c r="E60" s="230">
        <f>+E58+E52</f>
        <v>0</v>
      </c>
      <c r="F60" s="19"/>
    </row>
    <row r="61" spans="1:6" s="10" customFormat="1" ht="45" customHeight="1" x14ac:dyDescent="0.35">
      <c r="A61" s="415"/>
      <c r="B61" s="168" t="s">
        <v>11</v>
      </c>
      <c r="C61" s="146" t="str">
        <f>IF(C60=0,"",+C60/C44)</f>
        <v/>
      </c>
      <c r="D61" s="146" t="str">
        <f>IF(D60=0,"",+D60/D44)</f>
        <v/>
      </c>
      <c r="E61" s="146" t="str">
        <f>IF(E60=0,"",+E60/E44)</f>
        <v/>
      </c>
      <c r="F61" s="19"/>
    </row>
    <row r="62" spans="1:6" s="10" customFormat="1" ht="45" customHeight="1" x14ac:dyDescent="0.35">
      <c r="A62" s="414" t="str">
        <f ca="1">Translations!$A$110</f>
        <v>G. Remaining gap: A - F</v>
      </c>
      <c r="B62" s="168" t="s">
        <v>10</v>
      </c>
      <c r="C62" s="230">
        <f>C44-C60</f>
        <v>0</v>
      </c>
      <c r="D62" s="230">
        <f>D44-D60</f>
        <v>0</v>
      </c>
      <c r="E62" s="230">
        <f>E44-E60</f>
        <v>0</v>
      </c>
      <c r="F62" s="19"/>
    </row>
    <row r="63" spans="1:6" s="10" customFormat="1" ht="45" customHeight="1" x14ac:dyDescent="0.35">
      <c r="A63" s="415"/>
      <c r="B63" s="168" t="s">
        <v>11</v>
      </c>
      <c r="C63" s="146" t="str">
        <f>IF(C62=0,"",+C62/C44)</f>
        <v/>
      </c>
      <c r="D63" s="146" t="str">
        <f>IF(D62=0,"",+D62/D44)</f>
        <v/>
      </c>
      <c r="E63" s="146" t="str">
        <f>IF(E62=0,"",+E62/E44)</f>
        <v/>
      </c>
      <c r="F63" s="19"/>
    </row>
    <row r="64" spans="1:6" x14ac:dyDescent="0.3">
      <c r="A64" s="418" t="s">
        <v>791</v>
      </c>
      <c r="B64" s="418"/>
      <c r="C64" s="418"/>
      <c r="D64" s="418"/>
      <c r="E64" s="418"/>
      <c r="F64" s="418"/>
    </row>
    <row r="65" spans="1:6" x14ac:dyDescent="0.3">
      <c r="A65" s="418"/>
      <c r="B65" s="418"/>
      <c r="C65" s="418"/>
      <c r="D65" s="418"/>
      <c r="E65" s="418"/>
      <c r="F65" s="418"/>
    </row>
    <row r="66" spans="1:6" x14ac:dyDescent="0.3">
      <c r="A66" s="418"/>
      <c r="B66" s="418"/>
      <c r="C66" s="418"/>
      <c r="D66" s="418"/>
      <c r="E66" s="418"/>
      <c r="F66" s="418"/>
    </row>
    <row r="67" spans="1:6" x14ac:dyDescent="0.3">
      <c r="A67" s="418"/>
      <c r="B67" s="418"/>
      <c r="C67" s="418"/>
      <c r="D67" s="418"/>
      <c r="E67" s="418"/>
      <c r="F67" s="418"/>
    </row>
    <row r="68" spans="1:6" x14ac:dyDescent="0.3">
      <c r="A68" s="418"/>
      <c r="B68" s="418"/>
      <c r="C68" s="418"/>
      <c r="D68" s="418"/>
      <c r="E68" s="418"/>
      <c r="F68" s="418"/>
    </row>
    <row r="69" spans="1:6" x14ac:dyDescent="0.3">
      <c r="A69" s="418"/>
      <c r="B69" s="418"/>
      <c r="C69" s="418"/>
      <c r="D69" s="418"/>
      <c r="E69" s="418"/>
      <c r="F69" s="418"/>
    </row>
    <row r="70" spans="1:6" x14ac:dyDescent="0.3">
      <c r="A70" s="418"/>
      <c r="B70" s="418"/>
      <c r="C70" s="418"/>
      <c r="D70" s="418"/>
      <c r="E70" s="418"/>
      <c r="F70" s="418"/>
    </row>
    <row r="71" spans="1:6" x14ac:dyDescent="0.3">
      <c r="A71" s="418"/>
      <c r="B71" s="418"/>
      <c r="C71" s="418"/>
      <c r="D71" s="418"/>
      <c r="E71" s="418"/>
      <c r="F71" s="418"/>
    </row>
    <row r="72" spans="1:6" x14ac:dyDescent="0.3">
      <c r="A72" s="418"/>
      <c r="B72" s="418"/>
      <c r="C72" s="418"/>
      <c r="D72" s="418"/>
      <c r="E72" s="418"/>
      <c r="F72" s="418"/>
    </row>
    <row r="73" spans="1:6" x14ac:dyDescent="0.3">
      <c r="A73" s="418"/>
      <c r="B73" s="418"/>
      <c r="C73" s="418"/>
      <c r="D73" s="418"/>
      <c r="E73" s="418"/>
      <c r="F73" s="418"/>
    </row>
    <row r="74" spans="1:6" x14ac:dyDescent="0.3">
      <c r="A74" s="418"/>
      <c r="B74" s="418"/>
      <c r="C74" s="418"/>
      <c r="D74" s="418"/>
      <c r="E74" s="418"/>
      <c r="F74" s="418"/>
    </row>
  </sheetData>
  <sheetProtection algorithmName="SHA-512" hashValue="eX3O+NMivEL8ZnYEaBPaM+pBJ4u25rkv9J+quX6JH1eQH1vl6ia3717ByF3yplVyAjj7qIDhq/5wZG4rwd6f8A==" saltValue="fI04437oYSYAgxcYtP2oPA==" spinCount="100000" sheet="1" formatColumns="0" formatRows="0"/>
  <mergeCells count="34">
    <mergeCell ref="A4:F4"/>
    <mergeCell ref="A1:E1"/>
    <mergeCell ref="A2:E2"/>
    <mergeCell ref="A3:E3"/>
    <mergeCell ref="F1:F3"/>
    <mergeCell ref="A25:A26"/>
    <mergeCell ref="A32:A33"/>
    <mergeCell ref="B6:F6"/>
    <mergeCell ref="B7:F7"/>
    <mergeCell ref="B10:F10"/>
    <mergeCell ref="A15:A16"/>
    <mergeCell ref="A18:A19"/>
    <mergeCell ref="A20:A21"/>
    <mergeCell ref="A22:A23"/>
    <mergeCell ref="F11:F12"/>
    <mergeCell ref="A11:A12"/>
    <mergeCell ref="B11:B12"/>
    <mergeCell ref="A64:F74"/>
    <mergeCell ref="A62:A63"/>
    <mergeCell ref="A58:A59"/>
    <mergeCell ref="A60:A61"/>
    <mergeCell ref="A50:A51"/>
    <mergeCell ref="A52:A53"/>
    <mergeCell ref="A55:A56"/>
    <mergeCell ref="A45:A46"/>
    <mergeCell ref="A48:A49"/>
    <mergeCell ref="A28:A29"/>
    <mergeCell ref="A30:A31"/>
    <mergeCell ref="B41:B42"/>
    <mergeCell ref="A41:A42"/>
    <mergeCell ref="B40:F40"/>
    <mergeCell ref="F41:F42"/>
    <mergeCell ref="B36:F36"/>
    <mergeCell ref="B37:F37"/>
  </mergeCells>
  <pageMargins left="0.70866141732283472" right="0.70866141732283472" top="0.74803149606299213" bottom="0.74803149606299213" header="0.31496062992125984" footer="0.31496062992125984"/>
  <pageSetup paperSize="8" scale="75" orientation="portrait" r:id="rId1"/>
  <ignoredErrors>
    <ignoredError sqref="C62:E62"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0000"/>
  </sheetPr>
  <dimension ref="A1:AZ508"/>
  <sheetViews>
    <sheetView topLeftCell="D1" zoomScale="60" zoomScaleNormal="60" workbookViewId="0">
      <pane ySplit="2" topLeftCell="A104" activePane="bottomLeft" state="frozen"/>
      <selection activeCell="C1" sqref="C1"/>
      <selection pane="bottomLeft" activeCell="J119" sqref="J119"/>
    </sheetView>
  </sheetViews>
  <sheetFormatPr defaultColWidth="9.1796875" defaultRowHeight="14" x14ac:dyDescent="0.35"/>
  <cols>
    <col min="1" max="1" width="22.81640625" style="27" customWidth="1"/>
    <col min="2" max="3" width="45.7265625" style="97" customWidth="1"/>
    <col min="4" max="4" width="45.7265625" style="56" customWidth="1"/>
    <col min="5" max="5" width="22.81640625" style="27" customWidth="1"/>
    <col min="6" max="6" width="18.453125" style="30" customWidth="1"/>
    <col min="7" max="7" width="22.81640625" style="27" customWidth="1"/>
    <col min="8" max="8" width="96.7265625" style="27" customWidth="1"/>
    <col min="9" max="10" width="96.7265625" style="56" customWidth="1"/>
    <col min="11" max="11" width="22.81640625" style="27" customWidth="1"/>
    <col min="12" max="16384" width="9.1796875" style="27"/>
  </cols>
  <sheetData>
    <row r="1" spans="1:11" x14ac:dyDescent="0.35">
      <c r="A1" s="22" t="s">
        <v>24</v>
      </c>
      <c r="C1" s="96">
        <f>IF(Language="English",0,IF(Language="French",1,IF(Language="Spanish",2,IF(Language="Russian",3))))</f>
        <v>0</v>
      </c>
      <c r="D1" s="97"/>
      <c r="E1" s="23"/>
      <c r="F1" s="24"/>
      <c r="G1" s="25" t="s">
        <v>269</v>
      </c>
      <c r="H1" s="26"/>
      <c r="I1" s="79"/>
      <c r="J1" s="79"/>
      <c r="K1" s="26"/>
    </row>
    <row r="2" spans="1:11" x14ac:dyDescent="0.35">
      <c r="A2" s="22" t="s">
        <v>270</v>
      </c>
      <c r="B2" s="98" t="s">
        <v>25</v>
      </c>
      <c r="C2" s="80" t="s">
        <v>271</v>
      </c>
      <c r="D2" s="80" t="s">
        <v>272</v>
      </c>
      <c r="E2" s="33" t="s">
        <v>273</v>
      </c>
      <c r="F2" s="24"/>
      <c r="G2" s="28" t="s">
        <v>270</v>
      </c>
      <c r="H2" s="22" t="s">
        <v>25</v>
      </c>
      <c r="I2" s="80" t="s">
        <v>271</v>
      </c>
      <c r="J2" s="80" t="s">
        <v>272</v>
      </c>
      <c r="K2" s="32" t="s">
        <v>273</v>
      </c>
    </row>
    <row r="3" spans="1:11" x14ac:dyDescent="0.35">
      <c r="A3" s="29" t="str">
        <f t="shared" ref="A3:A40" ca="1" si="0">OFFSET($B3,0,LangOffset,1,1)</f>
        <v>Malaria - Diagnosis</v>
      </c>
      <c r="B3" s="56" t="s">
        <v>19</v>
      </c>
      <c r="C3" s="56" t="s">
        <v>321</v>
      </c>
      <c r="D3" s="56" t="s">
        <v>389</v>
      </c>
      <c r="E3" s="29"/>
      <c r="G3" s="82" t="str">
        <f t="shared" ref="G3:G77" ca="1" si="1">OFFSET($H3,0,LangOffset,1,1)</f>
        <v>Instructions - Malaria Priority Modules</v>
      </c>
      <c r="H3" s="29" t="s">
        <v>988</v>
      </c>
      <c r="I3" s="56" t="s">
        <v>985</v>
      </c>
      <c r="J3" s="56" t="s">
        <v>986</v>
      </c>
      <c r="K3" s="29"/>
    </row>
    <row r="4" spans="1:11" ht="28" x14ac:dyDescent="0.35">
      <c r="A4" s="29" t="str">
        <f t="shared" ca="1" si="0"/>
        <v>Malaria Diagnosis Programmatic Gap Table</v>
      </c>
      <c r="B4" s="56" t="s">
        <v>301</v>
      </c>
      <c r="C4" s="56" t="s">
        <v>322</v>
      </c>
      <c r="D4" s="56" t="s">
        <v>453</v>
      </c>
      <c r="E4" s="29"/>
      <c r="G4" s="82" t="str">
        <f t="shared" ca="1" si="1"/>
        <v>Instructions for filling malaria programmatic gap table:</v>
      </c>
      <c r="H4" s="29" t="s">
        <v>43</v>
      </c>
      <c r="I4" s="56" t="s">
        <v>376</v>
      </c>
      <c r="J4" s="56" t="s">
        <v>463</v>
      </c>
      <c r="K4" s="29"/>
    </row>
    <row r="5" spans="1:11" ht="322" x14ac:dyDescent="0.35">
      <c r="A5" s="29" t="str">
        <f t="shared" ca="1" si="0"/>
        <v>Malaria Treatment Programmatic Gap Table</v>
      </c>
      <c r="B5" s="56" t="s">
        <v>309</v>
      </c>
      <c r="C5" s="56" t="s">
        <v>323</v>
      </c>
      <c r="D5" s="56" t="s">
        <v>454</v>
      </c>
      <c r="E5" s="29"/>
      <c r="G5" s="82" t="str">
        <f t="shared" ca="1" si="1"/>
        <v>Please complete separate programmatic gap tables for priority modules that are relevant to the malaria funding request. The following list specifies possible modules and corresponding interventions that can be selected. Complete tables only for the interventions that are supported and for which funding is being requested.
For guidance when completing these programmatic gap tables, please refer to the Modular Framework handbook and the Global Fund Malaria Information Note, which includes reference to relevant technical guidance documents. 
Priority Modules/Interventions:
- Case management
          -&gt; Malaria diagnosis
          -&gt; Treatment
- Vector control
          -&gt;Nets (pyrethroid-only, and PBO nets and dual a.i. nets conditional to WHO recommendation) - mass campaign and continuous distribution
          -&gt; Indoor residual spraying (IRS)
- Specific prevention interventions
          -&gt; Intermittent preventive treatment in pregnancy (IPTp)
          -&gt; Seasonal malaria chemoprevention (SMC)</v>
      </c>
      <c r="H5" s="126" t="s">
        <v>1134</v>
      </c>
      <c r="I5" s="93" t="s">
        <v>1206</v>
      </c>
      <c r="J5" s="92" t="s">
        <v>1127</v>
      </c>
      <c r="K5" s="29"/>
    </row>
    <row r="6" spans="1:11" ht="279.64999999999998" customHeight="1" x14ac:dyDescent="0.35">
      <c r="A6" s="29" t="str">
        <f t="shared" ca="1" si="0"/>
        <v xml:space="preserve">Malaria Programmatic Gap Table </v>
      </c>
      <c r="B6" s="56" t="s">
        <v>1126</v>
      </c>
      <c r="C6" s="56" t="s">
        <v>1128</v>
      </c>
      <c r="D6" s="56" t="s">
        <v>1139</v>
      </c>
      <c r="E6" s="29"/>
      <c r="G6" s="82" t="str">
        <f t="shared" ca="1" si="1"/>
        <v>Please refer to the relevant tabs to complete the gap tables. Some tables have been customized depending on the intervention. To begin completing each table, on the "Case management - Treatment" and "Vector control" tabs, specify the relevant indicator by selecting from the drop-down list provided next to the "Selected indicator" line. For all other tables, the priority module and coverage indicator has been pre-filled. Blank cells highlighted in white require input. Cells highlighted in purple and grey will then be filled automatically.
The following instructions provide detailed information on how to complete the gap table for each module. Among the 3 priority modules listed above, complete tables only for the interventions/indicators that are relevant to the funding request.
For detailed quantification purposes please use available gap analysis tools from partners such as the RBM Partnership Programmatic Gap Analysis tool and use this information to fill in the table above.</v>
      </c>
      <c r="H6" s="56" t="s">
        <v>1137</v>
      </c>
      <c r="I6" s="56" t="s">
        <v>1138</v>
      </c>
      <c r="J6" s="56" t="s">
        <v>989</v>
      </c>
      <c r="K6" s="29"/>
    </row>
    <row r="7" spans="1:11" ht="42" x14ac:dyDescent="0.35">
      <c r="A7" s="29" t="str">
        <f t="shared" ca="1" si="0"/>
        <v>MalariaProgrammatic Gap Table</v>
      </c>
      <c r="B7" s="56" t="s">
        <v>1130</v>
      </c>
      <c r="C7" s="56" t="s">
        <v>1129</v>
      </c>
      <c r="D7" s="56" t="s">
        <v>1140</v>
      </c>
      <c r="E7" s="29"/>
      <c r="G7" s="82" t="str">
        <f t="shared" ca="1" si="1"/>
        <v>RBM Partnership Country Gap Analysis tool :  https : //endmalaria.org/about-us-governance-partner-committees/countryregional-support-partner-committee-crspc</v>
      </c>
      <c r="H7" s="56" t="s">
        <v>1207</v>
      </c>
      <c r="I7" s="56" t="s">
        <v>1208</v>
      </c>
      <c r="J7" s="56" t="s">
        <v>1136</v>
      </c>
      <c r="K7" s="29"/>
    </row>
    <row r="8" spans="1:11" ht="42" x14ac:dyDescent="0.35">
      <c r="A8" s="29" t="str">
        <f t="shared" ca="1" si="0"/>
        <v>Malaria Programmatic Gap Table - blank  (only as needed)</v>
      </c>
      <c r="B8" s="56" t="s">
        <v>316</v>
      </c>
      <c r="C8" s="56" t="s">
        <v>324</v>
      </c>
      <c r="D8" s="56" t="s">
        <v>455</v>
      </c>
      <c r="E8" s="29"/>
      <c r="G8" s="82" t="str">
        <f t="shared" ca="1" si="1"/>
        <v>Include the completed RBM Partnership Programmatic Gap Analysis tool or any other quantification tool used by the country as an annex to the concept note submission.</v>
      </c>
      <c r="H8" s="29" t="s">
        <v>58</v>
      </c>
      <c r="I8" s="56" t="s">
        <v>452</v>
      </c>
      <c r="J8" s="56" t="s">
        <v>464</v>
      </c>
      <c r="K8" s="29"/>
    </row>
    <row r="9" spans="1:11" ht="84" x14ac:dyDescent="0.35">
      <c r="A9" s="29">
        <f t="shared" ca="1" si="0"/>
        <v>0</v>
      </c>
      <c r="B9" s="56"/>
      <c r="C9" s="56"/>
      <c r="E9" s="29"/>
      <c r="G9" s="82" t="str">
        <f t="shared" ca="1" si="1"/>
        <v>In cases where the indicators used by the country are worded differently than what is included in the programmatic gap tables (but measurement is the same), please include the country definition in the comments box. A blank table can be found on the "Blank table" sheet in the case where the number of tables provided in the workbook is not sufficient, or if the applicant wishes to submit a table for a module/intervention/indicator that is not specified in the instructions below.</v>
      </c>
      <c r="H9" s="58" t="s">
        <v>505</v>
      </c>
      <c r="I9" s="66" t="s">
        <v>515</v>
      </c>
      <c r="J9" s="56" t="s">
        <v>507</v>
      </c>
      <c r="K9" s="29"/>
    </row>
    <row r="10" spans="1:11" x14ac:dyDescent="0.35">
      <c r="A10" s="29" t="str">
        <f t="shared" ca="1" si="0"/>
        <v>Priority Module</v>
      </c>
      <c r="B10" s="56" t="s">
        <v>0</v>
      </c>
      <c r="C10" s="56" t="s">
        <v>325</v>
      </c>
      <c r="D10" s="56" t="s">
        <v>390</v>
      </c>
      <c r="E10" s="29"/>
      <c r="G10" s="82" t="str">
        <f t="shared" ca="1" si="1"/>
        <v>"CM-diagnosis gap tables" tab</v>
      </c>
      <c r="H10" s="29" t="s">
        <v>46</v>
      </c>
      <c r="I10" s="56" t="s">
        <v>1267</v>
      </c>
      <c r="J10" s="56" t="s">
        <v>521</v>
      </c>
      <c r="K10" s="29"/>
    </row>
    <row r="11" spans="1:11" x14ac:dyDescent="0.35">
      <c r="A11" s="29" t="str">
        <f t="shared" ca="1" si="0"/>
        <v>Selected indicator</v>
      </c>
      <c r="B11" s="56" t="s">
        <v>485</v>
      </c>
      <c r="C11" s="56" t="s">
        <v>486</v>
      </c>
      <c r="D11" s="56" t="s">
        <v>487</v>
      </c>
      <c r="E11" s="29"/>
      <c r="G11" s="82" t="str">
        <f t="shared" ca="1" si="1"/>
        <v>Case Management - Diagnosis (public sector)</v>
      </c>
      <c r="H11" s="84" t="s">
        <v>990</v>
      </c>
      <c r="I11" s="56" t="s">
        <v>377</v>
      </c>
      <c r="J11" s="56" t="s">
        <v>1209</v>
      </c>
      <c r="K11" s="29"/>
    </row>
    <row r="12" spans="1:11" ht="56" x14ac:dyDescent="0.35">
      <c r="A12" s="29" t="str">
        <f t="shared" ca="1" si="0"/>
        <v>Current national coverage</v>
      </c>
      <c r="B12" s="56" t="s">
        <v>1</v>
      </c>
      <c r="C12" s="56" t="s">
        <v>326</v>
      </c>
      <c r="D12" s="56" t="s">
        <v>274</v>
      </c>
      <c r="E12" s="29"/>
      <c r="G12" s="82" t="str">
        <f t="shared" ca="1" si="1"/>
        <v>Coverage indicator:  
Proportion of suspected malaria cases that receive a parasitological test at public sector health facilities (microscopy and/or RDTs).</v>
      </c>
      <c r="H12" s="56" t="s">
        <v>1210</v>
      </c>
      <c r="I12" s="285" t="s">
        <v>1183</v>
      </c>
      <c r="J12" s="285" t="s">
        <v>1184</v>
      </c>
      <c r="K12" s="29"/>
    </row>
    <row r="13" spans="1:11" ht="84" x14ac:dyDescent="0.35">
      <c r="A13" s="29" t="str">
        <f t="shared" ca="1" si="0"/>
        <v>Insert latest results</v>
      </c>
      <c r="B13" s="56" t="s">
        <v>2</v>
      </c>
      <c r="C13" s="56" t="s">
        <v>327</v>
      </c>
      <c r="D13" s="56" t="s">
        <v>276</v>
      </c>
      <c r="E13" s="29"/>
      <c r="G13" s="82" t="str">
        <f t="shared" ca="1" si="1"/>
        <v xml:space="preserve">Total estimated suspected malaria cases (public sector):
Refers to estimated number of suspected malaria cases at public sector health facilities. 
Specify the data source/reference in the comments box. Also include here what percentage of the estimated suspected cases in the country is likely to seek care in the public sector. </v>
      </c>
      <c r="H13" s="56" t="s">
        <v>300</v>
      </c>
      <c r="I13" s="59" t="s">
        <v>484</v>
      </c>
      <c r="J13" s="59" t="s">
        <v>1185</v>
      </c>
      <c r="K13" s="29"/>
    </row>
    <row r="14" spans="1:11" ht="140" x14ac:dyDescent="0.35">
      <c r="A14" s="29" t="str">
        <f t="shared" ca="1" si="0"/>
        <v>Year</v>
      </c>
      <c r="B14" s="56" t="s">
        <v>3</v>
      </c>
      <c r="C14" s="56" t="s">
        <v>328</v>
      </c>
      <c r="D14" s="56" t="s">
        <v>277</v>
      </c>
      <c r="E14" s="29"/>
      <c r="G14" s="82" t="str">
        <f t="shared" ca="1" si="1"/>
        <v>Country target:
Refers to NSP or any other latest agreed country target.
1) Include cases to be diagnosed at public sector health facilities.
2) "#" refers to the total number of suspected malaria cases to be tested using either microscopy and/or RDTs at public sector health facilities. Though a breakdown by microscopy and RDT is requested, if unable to disaggregate provide an aggregate number only.
3) "%" refers to the suspected malaria cases that receive a parasitological test using microscopy and/or RDTs at public sector health facilities among the total suspected malaria cases at public sector health facilities.</v>
      </c>
      <c r="H14" s="56" t="s">
        <v>1096</v>
      </c>
      <c r="I14" s="56" t="s">
        <v>1098</v>
      </c>
      <c r="J14" s="56" t="s">
        <v>1097</v>
      </c>
      <c r="K14" s="29"/>
    </row>
    <row r="15" spans="1:11" ht="238" x14ac:dyDescent="0.35">
      <c r="A15" s="29" t="str">
        <f t="shared" ca="1" si="0"/>
        <v>Data source</v>
      </c>
      <c r="B15" s="56" t="s">
        <v>4</v>
      </c>
      <c r="C15" s="56" t="s">
        <v>329</v>
      </c>
      <c r="D15" s="56" t="s">
        <v>278</v>
      </c>
      <c r="E15" s="29"/>
      <c r="G15" s="82" t="str">
        <f t="shared" ca="1" si="1"/>
        <v>Country need already covered:
This broken down first by funding resource type, followed by diagnosis method.
1) Resource type: Country need already covered is broken down into need planned to be covered by domestic resources (line C1), and external resources (C2). National private sector investments are to be included under domestic sources. In cases where part of the need during the year is covered by a current Global Fund grant (that ends prior to the start of the new implementation period), it can be included in the external resources category. The total of these two is automatically generated in line C3. 
2) Diagnosis method: Country need already covered is broken down by microscopy (C4), and RDT (C5). The total of these two is automatically generated in line C6. 
If information for lines C1 and C2 are not available, fill only lines C4 and C5.</v>
      </c>
      <c r="H15" s="56" t="s">
        <v>1099</v>
      </c>
      <c r="I15" s="56" t="s">
        <v>1112</v>
      </c>
      <c r="J15" s="56" t="s">
        <v>823</v>
      </c>
      <c r="K15" s="29"/>
    </row>
    <row r="16" spans="1:11" ht="42" x14ac:dyDescent="0.35">
      <c r="A16" s="29" t="str">
        <f t="shared" ca="1" si="0"/>
        <v>Comments</v>
      </c>
      <c r="B16" s="56" t="s">
        <v>5</v>
      </c>
      <c r="C16" s="56" t="s">
        <v>330</v>
      </c>
      <c r="D16" s="56" t="s">
        <v>279</v>
      </c>
      <c r="E16" s="29"/>
      <c r="G16" s="82" t="str">
        <f t="shared" ca="1" si="1"/>
        <v>Programmatic gap:
The programmatic gap is calculated based on the total estimated number of suspected malaria cases at public sector health facilities (row A).</v>
      </c>
      <c r="H16" s="56" t="s">
        <v>1143</v>
      </c>
      <c r="I16" s="56" t="s">
        <v>1186</v>
      </c>
      <c r="J16" s="56" t="s">
        <v>1001</v>
      </c>
      <c r="K16" s="29"/>
    </row>
    <row r="17" spans="1:11" ht="84" x14ac:dyDescent="0.35">
      <c r="A17" s="29" t="str">
        <f t="shared" ca="1" si="0"/>
        <v>Year 1</v>
      </c>
      <c r="B17" s="56" t="s">
        <v>6</v>
      </c>
      <c r="C17" s="56" t="s">
        <v>331</v>
      </c>
      <c r="D17" s="56" t="s">
        <v>280</v>
      </c>
      <c r="E17" s="29"/>
      <c r="G17" s="82" t="str">
        <f t="shared" ca="1" si="1"/>
        <v>Comments/Assumptions:
1) Specify the estimated proportion of cases that are diagnosed at public sector facilities among the total suspected malaria cases.
2) Specify proportion of the cases expected to be diagnosed using microscopy and those that are expected to be diagnosed using RDT.
3) Specify who are the other sources of funding.</v>
      </c>
      <c r="H17" s="56" t="s">
        <v>824</v>
      </c>
      <c r="I17" s="56" t="s">
        <v>1187</v>
      </c>
      <c r="J17" s="56" t="s">
        <v>1037</v>
      </c>
      <c r="K17" s="29"/>
    </row>
    <row r="18" spans="1:11" x14ac:dyDescent="0.35">
      <c r="A18" s="29" t="str">
        <f t="shared" ca="1" si="0"/>
        <v>Year 2</v>
      </c>
      <c r="B18" s="56" t="s">
        <v>7</v>
      </c>
      <c r="C18" s="56" t="s">
        <v>332</v>
      </c>
      <c r="D18" s="56" t="s">
        <v>281</v>
      </c>
      <c r="E18" s="29"/>
      <c r="G18" s="82" t="str">
        <f t="shared" ca="1" si="1"/>
        <v>Case Management- Diagnosis (community)</v>
      </c>
      <c r="H18" s="84" t="s">
        <v>294</v>
      </c>
      <c r="I18" s="56" t="s">
        <v>378</v>
      </c>
      <c r="J18" s="56" t="s">
        <v>901</v>
      </c>
      <c r="K18" s="29"/>
    </row>
    <row r="19" spans="1:11" ht="42" x14ac:dyDescent="0.35">
      <c r="A19" s="29" t="str">
        <f t="shared" ca="1" si="0"/>
        <v>Year 3</v>
      </c>
      <c r="B19" s="56" t="s">
        <v>8</v>
      </c>
      <c r="C19" s="56" t="s">
        <v>333</v>
      </c>
      <c r="D19" s="56" t="s">
        <v>282</v>
      </c>
      <c r="E19" s="29"/>
      <c r="G19" s="82" t="str">
        <f t="shared" ca="1" si="1"/>
        <v>Coverage indicator: 
Proportion of suspected malaria cases that receive a parasitological test in the community (RDTs).</v>
      </c>
      <c r="H19" s="56" t="s">
        <v>825</v>
      </c>
      <c r="I19" s="59" t="s">
        <v>826</v>
      </c>
      <c r="J19" s="59" t="s">
        <v>1243</v>
      </c>
      <c r="K19" s="29"/>
    </row>
    <row r="20" spans="1:11" ht="42" x14ac:dyDescent="0.35">
      <c r="A20" s="29" t="s">
        <v>788</v>
      </c>
      <c r="B20" s="56" t="s">
        <v>788</v>
      </c>
      <c r="C20" s="56" t="s">
        <v>789</v>
      </c>
      <c r="D20" s="56" t="s">
        <v>790</v>
      </c>
      <c r="E20" s="29"/>
      <c r="G20" s="82" t="str">
        <f t="shared" ca="1" si="1"/>
        <v>Coverage indicator: 
Proportion of suspected malaria cases that receive a parasitological test in the community (RDTs)</v>
      </c>
      <c r="H20" s="56" t="s">
        <v>295</v>
      </c>
      <c r="I20" s="59" t="s">
        <v>481</v>
      </c>
      <c r="J20" s="59" t="s">
        <v>1243</v>
      </c>
      <c r="K20" s="29"/>
    </row>
    <row r="21" spans="1:11" ht="70" x14ac:dyDescent="0.35">
      <c r="A21" s="29" t="str">
        <f t="shared" ca="1" si="0"/>
        <v>Insert year</v>
      </c>
      <c r="B21" s="56" t="s">
        <v>9</v>
      </c>
      <c r="C21" s="56" t="s">
        <v>334</v>
      </c>
      <c r="D21" s="56" t="s">
        <v>391</v>
      </c>
      <c r="E21" s="29"/>
      <c r="G21" s="82" t="str">
        <f t="shared" ca="1" si="1"/>
        <v>Total estimated suspected malaria cases (community):
Refers to estimated number of suspected malaria cases in the community.
Specify the data source/reference in the comments box. Also include here what percentage of the estimated suspected cases in the country is likely to seek care in the community.</v>
      </c>
      <c r="H21" s="56" t="s">
        <v>827</v>
      </c>
      <c r="I21" s="59" t="s">
        <v>482</v>
      </c>
      <c r="J21" s="59" t="s">
        <v>465</v>
      </c>
      <c r="K21" s="29"/>
    </row>
    <row r="22" spans="1:11" ht="112" x14ac:dyDescent="0.35">
      <c r="A22" s="29" t="str">
        <f t="shared" ca="1" si="0"/>
        <v>Comments / Assumptions</v>
      </c>
      <c r="B22" s="56" t="s">
        <v>283</v>
      </c>
      <c r="C22" s="56" t="s">
        <v>335</v>
      </c>
      <c r="D22" s="56" t="s">
        <v>392</v>
      </c>
      <c r="E22" s="29"/>
      <c r="G22" s="82" t="str">
        <f t="shared" ca="1" si="1"/>
        <v>Country target:
Refers to NSP or any other latest agreed country target.
1) Include cases to be diagnosed in the community.
2) "#" refers to the total number of suspected malaria cases to be tested using RDTs in the community.
3) "%" refers to the suspected malaria cases that receive a parasitological test in the community using  RDTs among the total suspected malaria cases in the community.</v>
      </c>
      <c r="H22" s="56" t="s">
        <v>1100</v>
      </c>
      <c r="I22" s="59" t="s">
        <v>1101</v>
      </c>
      <c r="J22" s="59" t="s">
        <v>1102</v>
      </c>
      <c r="K22" s="29"/>
    </row>
    <row r="23" spans="1:11" ht="112" x14ac:dyDescent="0.35">
      <c r="A23" s="29" t="str">
        <f t="shared" ca="1" si="0"/>
        <v>Current estimated country need</v>
      </c>
      <c r="B23" s="56" t="s">
        <v>1048</v>
      </c>
      <c r="C23" s="56" t="s">
        <v>336</v>
      </c>
      <c r="D23" s="56" t="s">
        <v>284</v>
      </c>
      <c r="E23" s="29"/>
      <c r="G23" s="82" t="str">
        <f t="shared" ca="1" si="1"/>
        <v xml:space="preserve">Country need already covered:
Resource type: Country need already covered is broken down into need planned to be covered by domestic resources (line C1), and external resources (C2). National private sector investments are to be included under domestic sources. In cases where part of the need during the year is covered by a current Global Fund grant (that ends prior to the start of the new implementation period), it can be included in the external resources category. The total of these two is automatically generated in line C3. </v>
      </c>
      <c r="H23" s="56" t="s">
        <v>900</v>
      </c>
      <c r="I23" s="59" t="s">
        <v>1113</v>
      </c>
      <c r="J23" s="59" t="s">
        <v>483</v>
      </c>
      <c r="K23" s="29"/>
    </row>
    <row r="24" spans="1:11" ht="48" customHeight="1" x14ac:dyDescent="0.35">
      <c r="A24" s="29" t="str">
        <f t="shared" ca="1" si="0"/>
        <v>A. Total estimated population in need/at risk</v>
      </c>
      <c r="B24" s="56" t="s">
        <v>285</v>
      </c>
      <c r="C24" s="56" t="s">
        <v>449</v>
      </c>
      <c r="D24" s="56" t="s">
        <v>286</v>
      </c>
      <c r="E24" s="29"/>
      <c r="G24" s="82" t="str">
        <f t="shared" ca="1" si="1"/>
        <v>Programmatic gap:
The programmatic gap is calculated based on the total estimated number of suspected malaria cases at community level (row A).</v>
      </c>
      <c r="H24" s="56" t="s">
        <v>836</v>
      </c>
      <c r="I24" s="56" t="s">
        <v>1211</v>
      </c>
      <c r="J24" s="56" t="s">
        <v>1000</v>
      </c>
      <c r="K24" s="29"/>
    </row>
    <row r="25" spans="1:11" ht="56" x14ac:dyDescent="0.35">
      <c r="A25" s="29" t="str">
        <f t="shared" ca="1" si="0"/>
        <v>B. Country targets 
(from National Strategic Plan)</v>
      </c>
      <c r="B25" s="56" t="s">
        <v>287</v>
      </c>
      <c r="C25" s="56" t="s">
        <v>337</v>
      </c>
      <c r="D25" s="56" t="s">
        <v>288</v>
      </c>
      <c r="E25" s="29"/>
      <c r="G25" s="82" t="str">
        <f t="shared" ca="1" si="1"/>
        <v>Comments/Assumptions:
1) Specify the estimated proportion of cases that are diagnosed in the community among the total suspected malaria cases.
2) Specify who are the other sources of funding.</v>
      </c>
      <c r="H25" s="56" t="s">
        <v>828</v>
      </c>
      <c r="I25" s="56" t="s">
        <v>902</v>
      </c>
      <c r="J25" s="56" t="s">
        <v>1038</v>
      </c>
      <c r="K25" s="29"/>
    </row>
    <row r="26" spans="1:11" ht="24.65" customHeight="1" x14ac:dyDescent="0.35">
      <c r="A26" s="29" t="str">
        <f t="shared" ca="1" si="0"/>
        <v>Country need already covered</v>
      </c>
      <c r="B26" s="56" t="s">
        <v>289</v>
      </c>
      <c r="C26" s="56" t="s">
        <v>338</v>
      </c>
      <c r="D26" s="56" t="s">
        <v>290</v>
      </c>
      <c r="E26" s="29"/>
      <c r="G26" s="82" t="str">
        <f t="shared" ca="1" si="1"/>
        <v>Case Management- Diagnosis (private sector)</v>
      </c>
      <c r="H26" s="84" t="s">
        <v>296</v>
      </c>
      <c r="I26" s="56" t="s">
        <v>379</v>
      </c>
      <c r="J26" s="56" t="s">
        <v>426</v>
      </c>
      <c r="K26" s="29"/>
    </row>
    <row r="27" spans="1:11" ht="68.5" customHeight="1" x14ac:dyDescent="0.35">
      <c r="A27" s="29">
        <f t="shared" ca="1" si="0"/>
        <v>0</v>
      </c>
      <c r="B27" s="56"/>
      <c r="C27" s="56"/>
      <c r="E27" s="29"/>
      <c r="G27" s="82" t="str">
        <f t="shared" ca="1" si="1"/>
        <v>Coverage indicator: 
Proportion of suspected malaria cases that receive a parasitological test at private sector sites (microscopy and/or RDTs).</v>
      </c>
      <c r="H27" s="56" t="s">
        <v>1170</v>
      </c>
      <c r="I27" s="56" t="s">
        <v>1244</v>
      </c>
      <c r="J27" s="286" t="s">
        <v>1245</v>
      </c>
      <c r="K27" s="29"/>
    </row>
    <row r="28" spans="1:11" ht="70" x14ac:dyDescent="0.35">
      <c r="A28" s="29" t="str">
        <f t="shared" ca="1" si="0"/>
        <v>Programmatic gap</v>
      </c>
      <c r="B28" s="56" t="s">
        <v>1050</v>
      </c>
      <c r="C28" s="56" t="s">
        <v>339</v>
      </c>
      <c r="D28" s="56" t="s">
        <v>456</v>
      </c>
      <c r="E28" s="29"/>
      <c r="G28" s="82" t="str">
        <f t="shared" ca="1" si="1"/>
        <v>Total estimated suspected malaria cases (private sector):
Refers to estimated number of suspected malaria cases at private sector sites.
Specify the data source/reference in the comments box. Also include here what percentage of the estimated suspected cases in the country is likely to seek care in the private sector.</v>
      </c>
      <c r="H28" s="56" t="s">
        <v>524</v>
      </c>
      <c r="I28" s="56" t="s">
        <v>1246</v>
      </c>
      <c r="J28" s="56" t="s">
        <v>427</v>
      </c>
      <c r="K28" s="29"/>
    </row>
    <row r="29" spans="1:11" ht="127.5" customHeight="1" x14ac:dyDescent="0.35">
      <c r="A29" s="29" t="str">
        <f ca="1">OFFSET($B29,0,LangOffset,1,1)</f>
        <v>D. Expected annual gap in meeting the need: A - C6</v>
      </c>
      <c r="B29" s="56" t="s">
        <v>492</v>
      </c>
      <c r="C29" s="56" t="s">
        <v>1212</v>
      </c>
      <c r="D29" s="56" t="s">
        <v>1173</v>
      </c>
      <c r="E29" s="29"/>
      <c r="G29" s="82" t="str">
        <f t="shared" ca="1" si="1"/>
        <v>Country target:
Refers to NSP or any other latest agreed country target.
1) Include cases to be diagnosed at private sector sites. 
2) "#" refers to the total number of suspected malaria cases to be tested using either microscopy and/or RDTs at private sector sites. Though a breakdown by microscopy and RDT is requested, if unable to disaggregate provide an aggregate number only
3) "%" refers to the suspected malaria cases that receive a parasitological test using microscopy and/or RDTs at private sector sites among the total suspected malaria cases at private sector sites</v>
      </c>
      <c r="H29" s="56" t="s">
        <v>1144</v>
      </c>
      <c r="I29" s="56" t="s">
        <v>1172</v>
      </c>
      <c r="J29" s="56" t="s">
        <v>1103</v>
      </c>
      <c r="K29" s="29"/>
    </row>
    <row r="30" spans="1:11" ht="238" x14ac:dyDescent="0.35">
      <c r="A30" s="29" t="str">
        <f t="shared" ca="1" si="0"/>
        <v>Country need covered with the allocation amount</v>
      </c>
      <c r="B30" s="57" t="s">
        <v>1118</v>
      </c>
      <c r="C30" s="57" t="s">
        <v>340</v>
      </c>
      <c r="D30" s="57" t="s">
        <v>393</v>
      </c>
      <c r="E30" s="29"/>
      <c r="G30" s="82" t="str">
        <f t="shared" ca="1" si="1"/>
        <v>Country need already covered:
Country need already covered is broken down first by funding resource type, followed by diagnosis method.
1) Resource type: Country need already covered is broken down into need planned to be covered by domestic resources (line C1), and external resources (C2). National private sector investments are to be included under domestic sources. In cases where part of the need during the year is covered by a current Global Fund grant (that ends prior to the start of the new implementation period), it can be included in the external resources category. The total of these two is automatically generated in line C3. 
2) Diagnosis method: Country need already covered is broken down by microscopy (C4), and RDT (C5). The total of these two is automatically generated in line C6. 
If information for lines C1 and C2 are not available, fill only lines C4 and C5.</v>
      </c>
      <c r="H30" s="56" t="s">
        <v>886</v>
      </c>
      <c r="I30" s="56" t="s">
        <v>1112</v>
      </c>
      <c r="J30" s="56" t="s">
        <v>829</v>
      </c>
      <c r="K30" s="29"/>
    </row>
    <row r="31" spans="1:11" ht="42" x14ac:dyDescent="0.35">
      <c r="A31" s="29" t="str">
        <f t="shared" ca="1" si="0"/>
        <v>E. Targets to be financed by allocation amount</v>
      </c>
      <c r="B31" s="56" t="s">
        <v>54</v>
      </c>
      <c r="C31" s="56" t="s">
        <v>341</v>
      </c>
      <c r="D31" s="56" t="s">
        <v>394</v>
      </c>
      <c r="E31" s="29"/>
      <c r="G31" s="82" t="str">
        <f t="shared" ca="1" si="1"/>
        <v>Programmatic gap:
The programmatic gap is calculated based on the total estimated number of suspected malaria cases at private sector health facilities (row A).</v>
      </c>
      <c r="H31" s="56" t="s">
        <v>835</v>
      </c>
      <c r="I31" s="56" t="s">
        <v>1188</v>
      </c>
      <c r="J31" s="56" t="s">
        <v>999</v>
      </c>
      <c r="K31" s="29"/>
    </row>
    <row r="32" spans="1:11" ht="84" x14ac:dyDescent="0.35">
      <c r="A32" s="29" t="str">
        <f t="shared" ca="1" si="0"/>
        <v>F. Coverage from allocation amount and other resources: E + C6</v>
      </c>
      <c r="B32" s="56" t="s">
        <v>493</v>
      </c>
      <c r="C32" s="56" t="s">
        <v>1213</v>
      </c>
      <c r="D32" s="56" t="s">
        <v>494</v>
      </c>
      <c r="E32" s="29"/>
      <c r="G32" s="82" t="str">
        <f t="shared" ca="1" si="1"/>
        <v>Comments/Assumptions:
1) Specify the estimated proportion of cases that are diagnosed in the private sector among the total suspected malaria cases.
2) Specify proportion of the cases expected to be diagnosed using microscopy and those that are expected to be diagnosed using RDT.
3) Specify who are the other sources of funding.</v>
      </c>
      <c r="H32" s="56" t="s">
        <v>830</v>
      </c>
      <c r="I32" s="56" t="s">
        <v>1189</v>
      </c>
      <c r="J32" s="56" t="s">
        <v>1039</v>
      </c>
      <c r="K32" s="29"/>
    </row>
    <row r="33" spans="1:26" x14ac:dyDescent="0.35">
      <c r="A33" s="30"/>
      <c r="B33" s="81"/>
      <c r="C33" s="81"/>
      <c r="D33" s="81"/>
      <c r="E33" s="30"/>
      <c r="G33" s="82" t="str">
        <f t="shared" ca="1" si="1"/>
        <v>"CM-treatment gap tables" tab</v>
      </c>
      <c r="H33" s="84" t="s">
        <v>44</v>
      </c>
      <c r="I33" s="56" t="s">
        <v>1268</v>
      </c>
      <c r="J33" s="56" t="s">
        <v>1040</v>
      </c>
      <c r="K33" s="29"/>
    </row>
    <row r="34" spans="1:26" x14ac:dyDescent="0.35">
      <c r="A34" s="30"/>
      <c r="B34" s="81"/>
      <c r="C34" s="81"/>
      <c r="D34" s="81"/>
      <c r="E34" s="30"/>
      <c r="G34" s="82" t="str">
        <f t="shared" ca="1" si="1"/>
        <v>Malaria Treatment Programmatic Gap Table</v>
      </c>
      <c r="H34" s="84" t="s">
        <v>309</v>
      </c>
      <c r="I34" s="56" t="s">
        <v>892</v>
      </c>
      <c r="J34" s="56" t="s">
        <v>991</v>
      </c>
      <c r="K34" s="29"/>
    </row>
    <row r="35" spans="1:26" ht="42" x14ac:dyDescent="0.35">
      <c r="A35" s="30"/>
      <c r="B35" s="81"/>
      <c r="C35" s="81"/>
      <c r="D35" s="81"/>
      <c r="E35" s="30"/>
      <c r="G35" s="82" t="str">
        <f t="shared" ca="1" si="1"/>
        <v xml:space="preserve">This table has been added for NFM4, in order to allow programs to portray their needs in detail for the different ACTs, whether they be use for first and second lines or for alternative first lines.  </v>
      </c>
      <c r="H35" s="56" t="s">
        <v>832</v>
      </c>
      <c r="I35" s="56" t="s">
        <v>893</v>
      </c>
      <c r="J35" s="56" t="s">
        <v>889</v>
      </c>
      <c r="K35" s="29"/>
    </row>
    <row r="36" spans="1:26" ht="56.5" customHeight="1" x14ac:dyDescent="0.35">
      <c r="A36" s="30"/>
      <c r="B36" s="81"/>
      <c r="C36" s="81"/>
      <c r="D36" s="81"/>
      <c r="E36" s="30"/>
      <c r="G36" s="82" t="str">
        <f t="shared" ca="1" si="1"/>
        <v>Coverage Indicator:
Proportion of confirmed malaria cases that received first-line antimalarial treatment.</v>
      </c>
      <c r="H36" s="56" t="s">
        <v>833</v>
      </c>
      <c r="I36" s="56" t="s">
        <v>1214</v>
      </c>
      <c r="J36" s="286" t="s">
        <v>1247</v>
      </c>
      <c r="K36" s="29"/>
    </row>
    <row r="37" spans="1:26" ht="56" x14ac:dyDescent="0.35">
      <c r="A37" s="30"/>
      <c r="B37" s="81"/>
      <c r="C37" s="81"/>
      <c r="D37" s="81"/>
      <c r="E37" s="30"/>
      <c r="G37" s="82" t="str">
        <f t="shared" ca="1" si="1"/>
        <v xml:space="preserve">Total estimated malaria cases:
Refers to the NSP and reflect cases attending all sectors (the sum of public health facilities, community and private sector).  Any disparities between this number and the sum of the total estimated cases per sector should be explained in the comments section. </v>
      </c>
      <c r="H37" s="56" t="s">
        <v>834</v>
      </c>
      <c r="I37" s="56" t="s">
        <v>1190</v>
      </c>
      <c r="J37" s="56" t="s">
        <v>992</v>
      </c>
      <c r="K37" s="29"/>
    </row>
    <row r="38" spans="1:26" ht="84" x14ac:dyDescent="0.35">
      <c r="A38" s="30"/>
      <c r="B38" s="81"/>
      <c r="C38" s="81"/>
      <c r="D38" s="81"/>
      <c r="E38" s="30"/>
      <c r="G38" s="82" t="str">
        <f t="shared" ca="1" si="1"/>
        <v xml:space="preserve">Country targets:
1) “#” refers to the total number of cases to be treated that the country has as a target.
2) “%” refers to this number over the total number of cases expected.  
3) In B1, B2 and B3, # refers to the total number of cases expected to be treated with each of the ACTs.  These numbers may be derived from those used for the ACT quantification.  
4) If the country plans to use only 2 ACTs, B1 and B2 should be filled, and B3 should be left empty.  </v>
      </c>
      <c r="H38" s="56" t="s">
        <v>993</v>
      </c>
      <c r="I38" s="56" t="s">
        <v>1191</v>
      </c>
      <c r="J38" s="56" t="s">
        <v>998</v>
      </c>
      <c r="K38" s="29"/>
    </row>
    <row r="39" spans="1:26" ht="14.25" customHeight="1" x14ac:dyDescent="0.35">
      <c r="A39" s="29" t="str">
        <f t="shared" ca="1" si="0"/>
        <v>Malaria</v>
      </c>
      <c r="B39" s="56" t="s">
        <v>35</v>
      </c>
      <c r="C39" s="56" t="s">
        <v>471</v>
      </c>
      <c r="D39" s="56" t="s">
        <v>35</v>
      </c>
      <c r="E39" s="29"/>
      <c r="G39" s="82" t="str">
        <f t="shared" ca="1" si="1"/>
        <v>Case Management - Treatment (public sector)</v>
      </c>
      <c r="H39" s="84" t="s">
        <v>297</v>
      </c>
      <c r="I39" s="56" t="s">
        <v>894</v>
      </c>
      <c r="J39" s="56" t="s">
        <v>890</v>
      </c>
      <c r="K39" s="29"/>
    </row>
    <row r="40" spans="1:26" ht="42" x14ac:dyDescent="0.35">
      <c r="A40" s="29">
        <f t="shared" ca="1" si="0"/>
        <v>0</v>
      </c>
      <c r="B40" s="49"/>
      <c r="C40" s="50"/>
      <c r="D40" s="49"/>
      <c r="E40" s="49"/>
      <c r="G40" s="82" t="str">
        <f t="shared" ca="1" si="1"/>
        <v>Coverage indicator:
Proportion of confirmed malaria cases that received first line anti-malarial treatment at public sector health facilities (CM-2a).</v>
      </c>
      <c r="H40" s="56" t="s">
        <v>1249</v>
      </c>
      <c r="I40" s="56" t="s">
        <v>1192</v>
      </c>
      <c r="J40" s="286" t="s">
        <v>1248</v>
      </c>
      <c r="K40" s="29"/>
      <c r="U40" s="31"/>
      <c r="V40" s="31"/>
    </row>
    <row r="41" spans="1:26" ht="84" x14ac:dyDescent="0.35">
      <c r="A41" s="30"/>
      <c r="B41" s="81"/>
      <c r="C41" s="81"/>
      <c r="D41" s="81"/>
      <c r="E41" s="30"/>
      <c r="G41" s="82" t="str">
        <f t="shared" ca="1" si="1"/>
        <v>Total estimated malaria cases (public sector):
Refers to estimated number of malaria cases (presumed and confirmed) to be treated at public sector facilities.
Specify the data source/reference in the comments box. Also include here what percentage of the estimated cases in the country is likely to seek care in the public sector.</v>
      </c>
      <c r="H41" s="56" t="s">
        <v>831</v>
      </c>
      <c r="I41" s="56" t="s">
        <v>895</v>
      </c>
      <c r="J41" s="56" t="s">
        <v>994</v>
      </c>
      <c r="K41" s="29"/>
      <c r="S41" s="31"/>
      <c r="T41" s="31"/>
    </row>
    <row r="42" spans="1:26" ht="84" x14ac:dyDescent="0.35">
      <c r="A42" s="29" t="str">
        <f t="shared" ref="A42:A110" ca="1" si="2">OFFSET($B42,0,LangOffset,1,1)</f>
        <v>Malaria - ITNs</v>
      </c>
      <c r="B42" s="83" t="s">
        <v>802</v>
      </c>
      <c r="C42" s="125" t="s">
        <v>1044</v>
      </c>
      <c r="D42" s="126" t="s">
        <v>917</v>
      </c>
      <c r="E42" s="29"/>
      <c r="G42" s="82" t="str">
        <f t="shared" ca="1" si="1"/>
        <v>Country target:
Refers to NSP or any other latest agreed country target.
1) Include cases to be treated at public sector health facilities.
2) "#" refers to the total number of cases to be treated at public sector health facilities. 
3) "%" refers to the malaria cases that are treated at public sector health facilities among the estimated malaria cases at public sector health facilities.</v>
      </c>
      <c r="H42" s="56" t="s">
        <v>1169</v>
      </c>
      <c r="I42" s="56" t="s">
        <v>995</v>
      </c>
      <c r="J42" s="56" t="s">
        <v>997</v>
      </c>
      <c r="K42" s="29"/>
      <c r="O42" s="31"/>
      <c r="P42" s="31"/>
      <c r="Q42" s="31"/>
      <c r="R42" s="31"/>
    </row>
    <row r="43" spans="1:26" s="31" customFormat="1" ht="182" x14ac:dyDescent="0.35">
      <c r="A43" s="29" t="str">
        <f t="shared" ca="1" si="2"/>
        <v xml:space="preserve">ITNs Programmatic Gap Table </v>
      </c>
      <c r="B43" s="83" t="s">
        <v>803</v>
      </c>
      <c r="C43" s="125" t="s">
        <v>918</v>
      </c>
      <c r="D43" s="126" t="s">
        <v>919</v>
      </c>
      <c r="E43" s="29"/>
      <c r="F43" s="30"/>
      <c r="G43" s="82" t="str">
        <f t="shared" ca="1" si="1"/>
        <v>Country need already covered:
1) Country need already covered is broken down into need planned to be covered by domestic resources (line C1), and external resources (line C2). 
2) National private sector investments are to be included under domestic sources. 
3) In cases where part of the needs in a given year are covered   by a current Global Fund grant (that ends prior to the start of the new implementation period), it can be included in the external resources category. 
4) Once C1 and C2 are filled in, the total of country needs already covered is automatically calculated in line C3. Note that line C3 is locked and cannot be overridden. Therefore, please use line C1 to provide a total if the domestic and external breakdown of resources is not available. 
5) If this is the case, specify in the comments box that line C1 refers to the total of both domestic and external resources.</v>
      </c>
      <c r="H43" s="56" t="s">
        <v>996</v>
      </c>
      <c r="I43" s="56" t="s">
        <v>1193</v>
      </c>
      <c r="J43" s="56" t="s">
        <v>1012</v>
      </c>
      <c r="K43" s="29"/>
      <c r="L43" s="27"/>
      <c r="M43" s="27"/>
      <c r="N43" s="27"/>
      <c r="S43" s="27"/>
      <c r="T43" s="27"/>
      <c r="U43" s="27"/>
      <c r="V43" s="27"/>
      <c r="W43" s="27"/>
      <c r="X43" s="27"/>
      <c r="Y43" s="27"/>
      <c r="Z43" s="27"/>
    </row>
    <row r="44" spans="1:26" ht="42" x14ac:dyDescent="0.35">
      <c r="A44" s="29" t="str">
        <f t="shared" ca="1" si="2"/>
        <v>Vector control</v>
      </c>
      <c r="B44" s="56" t="s">
        <v>310</v>
      </c>
      <c r="C44" s="126" t="s">
        <v>342</v>
      </c>
      <c r="D44" s="126" t="s">
        <v>311</v>
      </c>
      <c r="E44" s="29"/>
      <c r="G44" s="82" t="str">
        <f t="shared" ca="1" si="1"/>
        <v>Programmatic gap:
The programmatic gap is calculated based on the total estimated malaria cases (presumed and confirmed) to be treated in public sector facilities (row A).</v>
      </c>
      <c r="H44" s="56" t="s">
        <v>837</v>
      </c>
      <c r="I44" s="56" t="s">
        <v>896</v>
      </c>
      <c r="J44" s="56" t="s">
        <v>1002</v>
      </c>
      <c r="K44" s="29"/>
      <c r="M44" s="31"/>
      <c r="N44" s="31"/>
      <c r="Z44" s="31"/>
    </row>
    <row r="45" spans="1:26" ht="56" x14ac:dyDescent="0.35">
      <c r="A45" s="29">
        <f t="shared" ca="1" si="2"/>
        <v>0</v>
      </c>
      <c r="B45" s="56"/>
      <c r="C45" s="126"/>
      <c r="D45" s="126"/>
      <c r="E45" s="29"/>
      <c r="G45" s="82" t="str">
        <f t="shared" ca="1" si="1"/>
        <v>Comments/Assumptions:
1) Specify the estimated proportion of cases that are treated at public sector facilities among the total malaria cases treated.
2) Specify who are the other sources of funding.</v>
      </c>
      <c r="H45" s="56" t="s">
        <v>838</v>
      </c>
      <c r="I45" s="56" t="s">
        <v>897</v>
      </c>
      <c r="J45" s="56" t="s">
        <v>1036</v>
      </c>
      <c r="K45" s="29"/>
      <c r="L45" s="31"/>
    </row>
    <row r="46" spans="1:26" ht="14.25" customHeight="1" x14ac:dyDescent="0.35">
      <c r="A46" s="29" t="str">
        <f t="shared" ca="1" si="2"/>
        <v>Population estimates</v>
      </c>
      <c r="B46" s="56" t="s">
        <v>1171</v>
      </c>
      <c r="C46" s="126" t="s">
        <v>450</v>
      </c>
      <c r="D46" s="126" t="s">
        <v>395</v>
      </c>
      <c r="E46" s="29"/>
      <c r="G46" s="82" t="str">
        <f t="shared" ca="1" si="1"/>
        <v>Case Management- Treatment (community)</v>
      </c>
      <c r="H46" s="84" t="s">
        <v>298</v>
      </c>
      <c r="I46" s="56" t="s">
        <v>898</v>
      </c>
      <c r="J46" s="56" t="s">
        <v>891</v>
      </c>
      <c r="K46" s="29"/>
      <c r="W46" s="31"/>
      <c r="X46" s="31"/>
      <c r="Y46" s="31"/>
    </row>
    <row r="47" spans="1:26" ht="56" x14ac:dyDescent="0.35">
      <c r="A47" s="29" t="str">
        <f t="shared" ca="1" si="2"/>
        <v>A. Estimated population in areas targeted for ITNs</v>
      </c>
      <c r="B47" s="83" t="s">
        <v>804</v>
      </c>
      <c r="C47" s="126" t="s">
        <v>920</v>
      </c>
      <c r="D47" s="126" t="s">
        <v>921</v>
      </c>
      <c r="E47" s="29"/>
      <c r="G47" s="82" t="str">
        <f t="shared" ca="1" si="1"/>
        <v>Coverage indicator: 
Proportion of confirmed malaria cases that received first-line antimalarial treatment in the community (CM-2b).</v>
      </c>
      <c r="H47" s="56" t="s">
        <v>839</v>
      </c>
      <c r="I47" s="286" t="s">
        <v>1003</v>
      </c>
      <c r="J47" s="286" t="s">
        <v>1250</v>
      </c>
      <c r="K47" s="29"/>
    </row>
    <row r="48" spans="1:26" ht="70" x14ac:dyDescent="0.35">
      <c r="A48" s="29" t="str">
        <f t="shared" ca="1" si="2"/>
        <v>Current estimated country need</v>
      </c>
      <c r="B48" s="56" t="s">
        <v>1048</v>
      </c>
      <c r="C48" s="56" t="s">
        <v>336</v>
      </c>
      <c r="D48" s="56" t="s">
        <v>284</v>
      </c>
      <c r="E48" s="29"/>
      <c r="G48" s="82" t="str">
        <f t="shared" ca="1" si="1"/>
        <v>Total estimated malaria cases (community):
Refers to estimated number of malaria cases (presumed and confirmed) to be treated in the community.
Specify the data source/reference in the comments box. Also include here what percentage of the estimated cases in the country is likely to seek care in the community.</v>
      </c>
      <c r="H48" s="56" t="s">
        <v>840</v>
      </c>
      <c r="I48" s="56" t="s">
        <v>1194</v>
      </c>
      <c r="J48" s="56" t="s">
        <v>899</v>
      </c>
      <c r="K48" s="29"/>
    </row>
    <row r="49" spans="1:11" ht="84" x14ac:dyDescent="0.35">
      <c r="A49" s="29" t="str">
        <f t="shared" ca="1" si="2"/>
        <v>B. ITNs required for mass campaign</v>
      </c>
      <c r="B49" s="83" t="s">
        <v>805</v>
      </c>
      <c r="C49" s="126" t="s">
        <v>922</v>
      </c>
      <c r="D49" s="126" t="s">
        <v>1045</v>
      </c>
      <c r="E49" s="29"/>
      <c r="G49" s="82" t="str">
        <f t="shared" ca="1" si="1"/>
        <v>Country target:
Refers to NSP or any other latest agreed country target.
1) Include cases to be treated in the community.
2) "#" refer to the total number of cases to be treated in the community and "%" refers to the malaria cases that are treated in the community among the estimated malaria cases in the community.</v>
      </c>
      <c r="H49" s="56" t="s">
        <v>1156</v>
      </c>
      <c r="I49" s="56" t="s">
        <v>1195</v>
      </c>
      <c r="J49" s="56" t="s">
        <v>1157</v>
      </c>
      <c r="K49" s="29"/>
    </row>
    <row r="50" spans="1:11" ht="182" x14ac:dyDescent="0.35">
      <c r="A50" s="29" t="str">
        <f t="shared" ca="1" si="2"/>
        <v>C. ITNs required for distribution through schools</v>
      </c>
      <c r="B50" s="83" t="s">
        <v>806</v>
      </c>
      <c r="C50" s="126" t="s">
        <v>923</v>
      </c>
      <c r="D50" s="126" t="s">
        <v>924</v>
      </c>
      <c r="E50" s="29"/>
      <c r="G50" s="82" t="str">
        <f t="shared" ca="1" si="1"/>
        <v>Country need already covered:
1) Country need already covered is broken down into need planned to be covered by domestic resources (line C1), and external resources (line C2). 
2) National private sector investments are to be included under domestic sources. In cases where part of the need during the year is covered by a current Global Fund grant (that ends prior to the start of the new implementation period), it can be included in the external resources category. 
3)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4) If this is the case, specify in the comments box that line C1 refers to the total of both domestic and external resources.</v>
      </c>
      <c r="H50" s="56" t="s">
        <v>1108</v>
      </c>
      <c r="I50" s="56" t="s">
        <v>1114</v>
      </c>
      <c r="J50" s="56" t="s">
        <v>845</v>
      </c>
      <c r="K50" s="29"/>
    </row>
    <row r="51" spans="1:11" ht="42" x14ac:dyDescent="0.35">
      <c r="A51" s="29" t="str">
        <f t="shared" ca="1" si="2"/>
        <v>D. ITNs required for distribution through ANC</v>
      </c>
      <c r="B51" s="83" t="s">
        <v>1049</v>
      </c>
      <c r="C51" s="126" t="s">
        <v>925</v>
      </c>
      <c r="D51" s="126" t="s">
        <v>1046</v>
      </c>
      <c r="E51" s="29"/>
      <c r="G51" s="82" t="str">
        <f t="shared" ca="1" si="1"/>
        <v>Programmatic gap:
The programmatic gap is calculated based on the total estimated malaria cases (presumed and confirmed) to be treated at community level (row A).</v>
      </c>
      <c r="H51" s="56" t="s">
        <v>1145</v>
      </c>
      <c r="I51" s="56" t="s">
        <v>1196</v>
      </c>
      <c r="J51" s="56" t="s">
        <v>1011</v>
      </c>
      <c r="K51" s="29"/>
    </row>
    <row r="52" spans="1:11" ht="56" x14ac:dyDescent="0.35">
      <c r="A52" s="29" t="str">
        <f t="shared" ca="1" si="2"/>
        <v>E. ITNs required for distribution through EPI</v>
      </c>
      <c r="B52" s="83" t="s">
        <v>807</v>
      </c>
      <c r="C52" s="126" t="s">
        <v>926</v>
      </c>
      <c r="D52" s="126" t="s">
        <v>927</v>
      </c>
      <c r="E52" s="29"/>
      <c r="G52" s="82" t="str">
        <f t="shared" ca="1" si="1"/>
        <v>Comments/Assumptions:
1) Specify the estimated proportion of cases that are treated in the community among the total estimated malaria cases treated.
2) Specify who are the other sources of funding.</v>
      </c>
      <c r="H52" s="56" t="s">
        <v>841</v>
      </c>
      <c r="I52" s="56" t="s">
        <v>1197</v>
      </c>
      <c r="J52" s="56" t="s">
        <v>1035</v>
      </c>
      <c r="K52" s="29"/>
    </row>
    <row r="53" spans="1:11" ht="42" x14ac:dyDescent="0.35">
      <c r="A53" s="29" t="str">
        <f t="shared" ca="1" si="2"/>
        <v>F. ITNs required for distribution through other channels (e.g. community)</v>
      </c>
      <c r="B53" s="83" t="s">
        <v>808</v>
      </c>
      <c r="C53" s="126" t="s">
        <v>1047</v>
      </c>
      <c r="D53" s="126" t="s">
        <v>928</v>
      </c>
      <c r="E53" s="29"/>
      <c r="G53" s="82" t="str">
        <f t="shared" ca="1" si="1"/>
        <v>Case Management - Treatment (private sector)</v>
      </c>
      <c r="H53" s="84" t="s">
        <v>1104</v>
      </c>
      <c r="I53" s="56" t="s">
        <v>380</v>
      </c>
      <c r="J53" s="56" t="s">
        <v>428</v>
      </c>
      <c r="K53" s="29"/>
    </row>
    <row r="54" spans="1:11" ht="42" x14ac:dyDescent="0.35">
      <c r="A54" s="29" t="str">
        <f t="shared" ca="1" si="2"/>
        <v>G. Total ITNs required</v>
      </c>
      <c r="B54" s="83" t="s">
        <v>809</v>
      </c>
      <c r="C54" s="126" t="s">
        <v>929</v>
      </c>
      <c r="D54" s="126" t="s">
        <v>930</v>
      </c>
      <c r="E54" s="29"/>
      <c r="G54" s="82" t="str">
        <f t="shared" ca="1" si="1"/>
        <v>Coverage indicator:
Proportion of confirmed malaria cases that received first-line antimalarial treatment at private sector sites (CM-2c).</v>
      </c>
      <c r="H54" s="56" t="s">
        <v>1004</v>
      </c>
      <c r="I54" s="286" t="s">
        <v>1251</v>
      </c>
      <c r="J54" s="286" t="s">
        <v>1252</v>
      </c>
      <c r="K54" s="29"/>
    </row>
    <row r="55" spans="1:11" ht="70" x14ac:dyDescent="0.35">
      <c r="A55" s="29" t="str">
        <f t="shared" ca="1" si="2"/>
        <v>Country need already covered</v>
      </c>
      <c r="B55" s="56" t="s">
        <v>289</v>
      </c>
      <c r="C55" s="126" t="s">
        <v>931</v>
      </c>
      <c r="D55" s="126" t="s">
        <v>290</v>
      </c>
      <c r="E55" s="29"/>
      <c r="G55" s="82" t="str">
        <f t="shared" ca="1" si="1"/>
        <v>Total estimated malaria cases (private sector):
Refers to estimated number of malaria cases (presumed and confirmed) to be treated at private sector sites.
Specify the data source/reference in the comments box. Also include here what percentage of the estimated cases in the country is likely to seek care in the private sector.</v>
      </c>
      <c r="H55" s="56" t="s">
        <v>842</v>
      </c>
      <c r="I55" s="56" t="s">
        <v>843</v>
      </c>
      <c r="J55" s="56" t="s">
        <v>844</v>
      </c>
      <c r="K55" s="29"/>
    </row>
    <row r="56" spans="1:11" ht="84" x14ac:dyDescent="0.35">
      <c r="A56" s="27" t="str">
        <f ca="1">OFFSET($B56,0,LangOffset,1,1)</f>
        <v>Need and gaps for non-pyrethroid-only ITNs</v>
      </c>
      <c r="B56" s="83" t="s">
        <v>800</v>
      </c>
      <c r="C56" s="126" t="s">
        <v>1052</v>
      </c>
      <c r="D56" s="126" t="s">
        <v>1053</v>
      </c>
      <c r="E56" s="29"/>
      <c r="G56" s="82" t="str">
        <f t="shared" ca="1" si="1"/>
        <v>Country target:
Refers to NSP or any other latest agreed country target.
1) Include cases to be treated at private sector sites.
2) "#" refers to the total number of cases to be treated at private sector sites.
3) "%" refers to the malaria cases that are treated at private sector sites among the estimated malaria cases at private sector sites.</v>
      </c>
      <c r="H56" s="56" t="s">
        <v>1105</v>
      </c>
      <c r="I56" s="56" t="s">
        <v>1106</v>
      </c>
      <c r="J56" s="56" t="s">
        <v>1107</v>
      </c>
      <c r="K56" s="29"/>
    </row>
    <row r="57" spans="1:11" ht="192" customHeight="1" x14ac:dyDescent="0.35">
      <c r="A57" s="29" t="str">
        <f t="shared" ca="1" si="2"/>
        <v>Programmatic gap</v>
      </c>
      <c r="B57" s="92" t="s">
        <v>1050</v>
      </c>
      <c r="C57" s="126" t="s">
        <v>1054</v>
      </c>
      <c r="D57" s="126" t="s">
        <v>1060</v>
      </c>
      <c r="E57" s="29"/>
      <c r="G57" s="82" t="str">
        <f t="shared" ca="1" si="1"/>
        <v>Country need already covered:
1) Country need already covered is broken down into need planned to be covered by domestic resources (line C1), and external resources (line C2). 
2) National private sector investments are to be included under domestic sources. In cases where part of the need during the year is covered by a current Global Fund grant (that ends prior to the start of the new implementation period), it can be included in the external resources category. 
3)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4) If this is the case, specify in the comments box that line C1 refers to the total of both domestic and external resources.</v>
      </c>
      <c r="H57" s="56" t="s">
        <v>1108</v>
      </c>
      <c r="I57" s="56" t="s">
        <v>1110</v>
      </c>
      <c r="J57" s="56" t="s">
        <v>1109</v>
      </c>
      <c r="K57" s="29"/>
    </row>
    <row r="58" spans="1:11" ht="42" x14ac:dyDescent="0.35">
      <c r="A58" s="29" t="str">
        <f t="shared" ca="1" si="2"/>
        <v>I. Expected annual gap in meeting the need: G - H</v>
      </c>
      <c r="B58" s="56" t="s">
        <v>291</v>
      </c>
      <c r="C58" s="126" t="s">
        <v>1055</v>
      </c>
      <c r="D58" s="126" t="s">
        <v>932</v>
      </c>
      <c r="E58" s="29"/>
      <c r="G58" s="82" t="str">
        <f t="shared" ca="1" si="1"/>
        <v>Programmatic gap:
The programmatic gap is calculated based on the total estimated malaria cases (presumed and confirmed) to be treated in private sector facilities (row A).</v>
      </c>
      <c r="H58" s="56" t="s">
        <v>846</v>
      </c>
      <c r="I58" s="56" t="s">
        <v>1198</v>
      </c>
      <c r="J58" s="56" t="s">
        <v>1034</v>
      </c>
      <c r="K58" s="29"/>
    </row>
    <row r="59" spans="1:11" ht="56" x14ac:dyDescent="0.35">
      <c r="A59" s="29" t="str">
        <f t="shared" ca="1" si="2"/>
        <v>ITNs covered with the allocation amount</v>
      </c>
      <c r="B59" s="83" t="s">
        <v>1051</v>
      </c>
      <c r="C59" s="126" t="s">
        <v>933</v>
      </c>
      <c r="D59" s="126" t="s">
        <v>934</v>
      </c>
      <c r="E59" s="29"/>
      <c r="G59" s="82" t="str">
        <f t="shared" ca="1" si="1"/>
        <v>Comments/Assumptions:
1) Specify the estimated proportion of cases that are treated in the private sector among the total estimated malaria cases treated.
2) Specify who are the other sources of funding.</v>
      </c>
      <c r="H59" s="56" t="s">
        <v>847</v>
      </c>
      <c r="I59" s="56" t="s">
        <v>1199</v>
      </c>
      <c r="J59" s="56" t="s">
        <v>1216</v>
      </c>
      <c r="K59" s="29"/>
    </row>
    <row r="60" spans="1:11" ht="28" x14ac:dyDescent="0.3">
      <c r="A60" s="29" t="str">
        <f t="shared" ca="1" si="2"/>
        <v>J. ITNs to be financed by allocation amount</v>
      </c>
      <c r="B60" s="83" t="s">
        <v>866</v>
      </c>
      <c r="C60" s="126" t="s">
        <v>1058</v>
      </c>
      <c r="D60" s="126" t="s">
        <v>935</v>
      </c>
      <c r="E60" s="29"/>
      <c r="G60" s="82" t="str">
        <f t="shared" ca="1" si="1"/>
        <v>"Net gap table" tab</v>
      </c>
      <c r="H60" s="116" t="s">
        <v>472</v>
      </c>
      <c r="I60" s="117" t="s">
        <v>1269</v>
      </c>
      <c r="J60" s="56" t="s">
        <v>903</v>
      </c>
      <c r="K60" s="29"/>
    </row>
    <row r="61" spans="1:11" ht="154" x14ac:dyDescent="0.35">
      <c r="A61" s="29" t="str">
        <f t="shared" ca="1" si="2"/>
        <v>K. ITNs to be financed from  allocation amount and other resources: J + H</v>
      </c>
      <c r="B61" s="83" t="s">
        <v>867</v>
      </c>
      <c r="C61" s="126" t="s">
        <v>1215</v>
      </c>
      <c r="D61" s="126" t="s">
        <v>936</v>
      </c>
      <c r="E61" s="29"/>
      <c r="G61" s="82" t="str">
        <f t="shared" ca="1" si="1"/>
        <v>1) Include the completed RBM Partnership Programmatic Gap Analysis tool or any other quantification tool used by the country as an annex to the concept note submission.
2) As mop up campaigns are generally discouraged, the Global Fund programmatic gap table does not request information on existing nets.
3) The Global Fund supports different type of nets in line with WHO policy; pyrethroid-only nets , pyrethroid-PBO and Dual active ingredient nets (Pending WHO recommendation unavailable at the time of writing of this document), can be considered for funding within the allocation amount. However, the gap in pyrethroid-only nets must be filled first.</v>
      </c>
      <c r="H61" s="59" t="s">
        <v>1148</v>
      </c>
      <c r="I61" s="118" t="s">
        <v>1147</v>
      </c>
      <c r="J61" s="56" t="s">
        <v>1041</v>
      </c>
      <c r="K61" s="48"/>
    </row>
    <row r="62" spans="1:11" ht="42" x14ac:dyDescent="0.35">
      <c r="A62" s="27" t="str">
        <f t="shared" ca="1" si="2"/>
        <v>M1. Of total ITN need (G) number that should be pyrethroid-PBO ITNs</v>
      </c>
      <c r="B62" s="83" t="s">
        <v>868</v>
      </c>
      <c r="C62" s="126" t="s">
        <v>1056</v>
      </c>
      <c r="D62" s="126" t="s">
        <v>1057</v>
      </c>
      <c r="G62" s="82" t="str">
        <f t="shared" ca="1" si="1"/>
        <v>Vector control - nets</v>
      </c>
      <c r="H62" s="119" t="s">
        <v>1115</v>
      </c>
      <c r="I62" s="120" t="s">
        <v>516</v>
      </c>
      <c r="J62" s="121" t="s">
        <v>1005</v>
      </c>
      <c r="K62" s="29"/>
    </row>
    <row r="63" spans="1:11" ht="42" x14ac:dyDescent="0.35">
      <c r="A63" s="27" t="str">
        <f t="shared" ca="1" si="2"/>
        <v>M2. Total number of pyrethroid-PBO ITNs funded by other sources (domestic or external)</v>
      </c>
      <c r="B63" s="83" t="s">
        <v>869</v>
      </c>
      <c r="C63" s="126" t="s">
        <v>1061</v>
      </c>
      <c r="D63" s="126" t="s">
        <v>1062</v>
      </c>
      <c r="G63" s="82" t="str">
        <f t="shared" ca="1" si="1"/>
        <v>Coverage indicator: 
Number of insecticide-treated nets distributed to at-risk populations (mass campaign and continuous distribution).</v>
      </c>
      <c r="H63" s="56" t="s">
        <v>1151</v>
      </c>
      <c r="I63" s="118" t="s">
        <v>1200</v>
      </c>
      <c r="J63" s="59" t="s">
        <v>1253</v>
      </c>
      <c r="K63" s="48"/>
    </row>
    <row r="64" spans="1:11" ht="98" x14ac:dyDescent="0.35">
      <c r="A64" s="27" t="str">
        <f t="shared" ca="1" si="2"/>
        <v>M3. Total number of pyrethroid-PBO ITNs requested in the allocation</v>
      </c>
      <c r="B64" s="83" t="s">
        <v>870</v>
      </c>
      <c r="C64" s="126" t="s">
        <v>1063</v>
      </c>
      <c r="D64" s="126" t="s">
        <v>1064</v>
      </c>
      <c r="G64" s="82" t="str">
        <f t="shared" ca="1" si="1"/>
        <v>Total population in the country:
If using census data - include in the comments box when the last census was, and the estimated population growth applied. If using adjusted population figures (ex. from a previous household registration exercise) specify the data source/reference in the comments box and include other assumptions made, as relevant. If covering particular populations, such as refugees or migrants, please also include the relevant information in the comments box.</v>
      </c>
      <c r="H64" s="56" t="s">
        <v>851</v>
      </c>
      <c r="I64" s="118" t="s">
        <v>1201</v>
      </c>
      <c r="J64" s="59" t="s">
        <v>904</v>
      </c>
      <c r="K64" s="48"/>
    </row>
    <row r="65" spans="1:52" ht="112" x14ac:dyDescent="0.35">
      <c r="A65" s="27" t="str">
        <f t="shared" ca="1" si="2"/>
        <v>M4. Remaining gap for pyrethroid-PBO ITNs</v>
      </c>
      <c r="B65" s="83" t="s">
        <v>871</v>
      </c>
      <c r="C65" s="126" t="s">
        <v>1065</v>
      </c>
      <c r="D65" s="126" t="s">
        <v>1066</v>
      </c>
      <c r="G65" s="82" t="str">
        <f t="shared" ca="1" si="1"/>
        <v>Current estimated country need (B - G):
Specify campaign methodology (rolling vs. cyclic) and the years when the mass distribution campaigns will take place and the target area covered by these campaigns in the comments box. The gap table below (lines B-G) are for all nets. There is a section at the bottom of the table (lines M-N) to indicate the optimal number of PBOs and Dual active ingredient (pending WHO recommendation) a country needs based on entomologic data and or previous type of net used.</v>
      </c>
      <c r="H65" s="291" t="s">
        <v>1276</v>
      </c>
      <c r="I65" s="292" t="s">
        <v>1277</v>
      </c>
      <c r="J65" s="293" t="s">
        <v>1278</v>
      </c>
      <c r="K65" s="48"/>
    </row>
    <row r="66" spans="1:52" ht="182" x14ac:dyDescent="0.3">
      <c r="A66" s="27" t="str">
        <f t="shared" ca="1" si="2"/>
        <v>N1. *Of total ITN need (G) number that should be dual active ingredient ITNs (*this type of net is only to be requested if a WHO recommendation is in place)</v>
      </c>
      <c r="B66" s="83" t="s">
        <v>1069</v>
      </c>
      <c r="C66" s="126" t="s">
        <v>1067</v>
      </c>
      <c r="D66" s="126" t="s">
        <v>1068</v>
      </c>
      <c r="G66" s="82" t="str">
        <f t="shared" ca="1" si="1"/>
        <v>Country need already covered:
1) Country need already covered is broken down into need planned to be covered by domestic resources (line H1), and external resources (line H2). 
2). National private sector investments are to be included under domestic sources. 
3) In cases where part of the need during the year is covered by a current Global Fund grant (that ends prior to the start of the new implementation period), it can be included in the external resources category. 
4) Once H1 and H2 are filled in, the total of country need already covered is automatically calculated in line H3. Note that line H3 is locked and cannot be overridden. Therefore, please use line H1 to provide a total if the domestic and external breakdown of resources is not available. 
5) If this is the case, specify in the comments box that line H1 refers to the total of both domestic and external resources.</v>
      </c>
      <c r="H66" s="56" t="s">
        <v>1006</v>
      </c>
      <c r="I66" s="118" t="s">
        <v>1202</v>
      </c>
      <c r="J66" s="122" t="s">
        <v>1007</v>
      </c>
      <c r="K66" s="29"/>
    </row>
    <row r="67" spans="1:52" ht="294" x14ac:dyDescent="0.35">
      <c r="A67" s="27" t="str">
        <f t="shared" ca="1" si="2"/>
        <v>N2. Total number of dual active ingredient ITNs funded by other sources (domestic or external)</v>
      </c>
      <c r="B67" s="83" t="s">
        <v>872</v>
      </c>
      <c r="C67" s="126" t="s">
        <v>937</v>
      </c>
      <c r="D67" s="126" t="s">
        <v>938</v>
      </c>
      <c r="G67" s="82" t="str">
        <f t="shared" ca="1" si="1"/>
        <v>Need and gaps for non-pyrethroid-only ITNs:
Based on the most recent entomologic data, non-pyrethroid-only nets may be the appropriate choice for all or part of the country. The applicant should indicate the number of PBO and Dual active ingredient (Dual a.i.) nets that would be optimal to achieve effective vector control in their context in line M1 for PBO and N1 for Dual a.i.. If the government or other partners plan to provide PBO and/or Dual a.i. nets (even if there is a gap in coverage of at risk populations), please note the amount in line M2/N2. The gap in PBO and/or Dual a.i. nets will be automatically calculated in line M and N. 
The Global Fund supports different type of nets in line with WHO policy; pyrethroid-only nets, pyrethroid-PBO and Dual active ingredient nets (Pending WHO recommendation unavailable at the time of writing of this document). The amount of PBOs/Dual a.i. requested within the allocation should be included in line M3/N3. The final gap in PBOs/Dual a.i. nets will be automatically calculated in line M/N. Gaps that remain (in pyrethroid-only and/or PBO nets and/or Dual a.i.) should be considered for inclusion in the PAAR. If an area was previously covered by PBO or Dual ai nets (ex. in the last mass campaign) and cannot be covered with the existing resources, please note this in the comment section (and the amount of PBO/Dual a.i. nets that would be needed to maintain coverage in the geographic area previously covered by PBO/Dual a.i. nets) - consider prioritizing this gap in the PAAR request.</v>
      </c>
      <c r="H67" s="56" t="s">
        <v>1152</v>
      </c>
      <c r="I67" s="118" t="s">
        <v>1217</v>
      </c>
      <c r="J67" s="56" t="s">
        <v>1008</v>
      </c>
      <c r="K67" s="29"/>
    </row>
    <row r="68" spans="1:52" ht="84" x14ac:dyDescent="0.35">
      <c r="A68" s="27" t="str">
        <f t="shared" ca="1" si="2"/>
        <v>N3. Total number of dual active ingredient ITNs requested in the allocation</v>
      </c>
      <c r="B68" s="83" t="s">
        <v>873</v>
      </c>
      <c r="C68" s="126" t="s">
        <v>1070</v>
      </c>
      <c r="D68" s="126" t="s">
        <v>939</v>
      </c>
      <c r="E68" s="29"/>
      <c r="G68" s="82" t="str">
        <f t="shared" ca="1" si="1"/>
        <v>Comments/Assumptions:
1) Specify the years when the mass distribution campaigns will take place and the target area covered by these campaigns.
2) Specify the geographic areas where the net distribution (non-mass campaign) will take place each year.
3) Specify who are the other sources of funding.</v>
      </c>
      <c r="H68" s="56" t="s">
        <v>888</v>
      </c>
      <c r="I68" s="92" t="s">
        <v>1033</v>
      </c>
      <c r="J68" s="92" t="s">
        <v>1218</v>
      </c>
      <c r="K68" s="29"/>
    </row>
    <row r="69" spans="1:52" ht="28" x14ac:dyDescent="0.35">
      <c r="A69" s="27" t="str">
        <f t="shared" ca="1" si="2"/>
        <v>N4. Remaining gap for dual active ingredient ITNs</v>
      </c>
      <c r="B69" s="83" t="s">
        <v>874</v>
      </c>
      <c r="C69" s="126" t="s">
        <v>941</v>
      </c>
      <c r="D69" s="126" t="s">
        <v>940</v>
      </c>
      <c r="E69" s="29"/>
      <c r="G69" s="82">
        <f t="shared" ca="1" si="1"/>
        <v>0</v>
      </c>
      <c r="H69" s="85"/>
      <c r="K69" s="29"/>
    </row>
    <row r="70" spans="1:52" ht="28" x14ac:dyDescent="0.35">
      <c r="A70" s="29" t="str">
        <f t="shared" ca="1" si="2"/>
        <v>Malaria - Indoor residual spraying (IRS)</v>
      </c>
      <c r="B70" s="56" t="s">
        <v>987</v>
      </c>
      <c r="C70" s="56" t="s">
        <v>343</v>
      </c>
      <c r="D70" s="56" t="s">
        <v>396</v>
      </c>
      <c r="E70" s="29"/>
      <c r="G70" s="82" t="str">
        <f t="shared" ca="1" si="1"/>
        <v>"IRS gap table" tab</v>
      </c>
      <c r="H70" s="84" t="s">
        <v>47</v>
      </c>
      <c r="I70" s="56" t="s">
        <v>1270</v>
      </c>
      <c r="J70" s="56" t="s">
        <v>522</v>
      </c>
      <c r="K70" s="29"/>
    </row>
    <row r="71" spans="1:52" ht="28" x14ac:dyDescent="0.35">
      <c r="A71" s="29" t="str">
        <f t="shared" ref="A71:A85" ca="1" si="3">OFFSET($B71,0,LangOffset,1,1)</f>
        <v>IRS Programmatic Gap Table</v>
      </c>
      <c r="B71" s="56" t="s">
        <v>312</v>
      </c>
      <c r="C71" s="56" t="s">
        <v>344</v>
      </c>
      <c r="D71" s="56" t="s">
        <v>457</v>
      </c>
      <c r="E71" s="29"/>
      <c r="G71" s="82" t="str">
        <f t="shared" ca="1" si="1"/>
        <v>Vector control- IRS</v>
      </c>
      <c r="H71" s="84" t="s">
        <v>299</v>
      </c>
      <c r="I71" s="56" t="s">
        <v>1254</v>
      </c>
      <c r="J71" s="56" t="s">
        <v>1255</v>
      </c>
      <c r="K71" s="29"/>
    </row>
    <row r="72" spans="1:52" ht="42" x14ac:dyDescent="0.35">
      <c r="A72" s="29">
        <f t="shared" ca="1" si="3"/>
        <v>0</v>
      </c>
      <c r="B72" s="56"/>
      <c r="C72" s="56"/>
      <c r="E72" s="29"/>
      <c r="G72" s="82" t="str">
        <f t="shared" ca="1" si="1"/>
        <v>Coverage indicator: 
Proportion of households in targeted areas that received Indoor Residual Spraying during the reporting period.</v>
      </c>
      <c r="H72" s="56" t="s">
        <v>852</v>
      </c>
      <c r="I72" s="56" t="s">
        <v>1155</v>
      </c>
      <c r="J72" s="56" t="s">
        <v>467</v>
      </c>
      <c r="K72" s="29"/>
    </row>
    <row r="73" spans="1:52" ht="56" x14ac:dyDescent="0.35">
      <c r="A73" s="29" t="str">
        <f t="shared" ca="1" si="3"/>
        <v xml:space="preserve">Proportion of households in targeted areas that received Indoor Residual Spraying during the reporting period.  </v>
      </c>
      <c r="B73" s="56" t="s">
        <v>292</v>
      </c>
      <c r="C73" s="56" t="s">
        <v>451</v>
      </c>
      <c r="D73" s="56" t="s">
        <v>397</v>
      </c>
      <c r="E73" s="29"/>
      <c r="G73" s="82" t="str">
        <f t="shared" ca="1" si="1"/>
        <v>Target population:
Refers to estimated number of population living in malaria endemic areas that are targeted for spraying as per national IRS plan.</v>
      </c>
      <c r="H73" s="56" t="s">
        <v>853</v>
      </c>
      <c r="I73" s="56" t="s">
        <v>854</v>
      </c>
      <c r="J73" s="56" t="s">
        <v>1256</v>
      </c>
      <c r="K73" s="29"/>
    </row>
    <row r="74" spans="1:52" ht="154" x14ac:dyDescent="0.35">
      <c r="A74" s="29" t="str">
        <f t="shared" ca="1" si="3"/>
        <v>A. Total households in the targeted areas</v>
      </c>
      <c r="B74" s="56" t="s">
        <v>59</v>
      </c>
      <c r="C74" s="56" t="s">
        <v>345</v>
      </c>
      <c r="D74" s="56" t="s">
        <v>313</v>
      </c>
      <c r="E74" s="29"/>
      <c r="G74" s="82" t="str">
        <f t="shared" ca="1" si="1"/>
        <v>Country target:
Refers to NSP or any other latest agreed country target.
1) "#" refers to the number of spraying events i.e. number of households to be sprayed in the area targeted for IRS multiplied by the frequency of spraying cycle. 
2) "%" refers to the percentage of households to be sprayed among the total number of households in the areas targeted for IRS.
3) Include the number of households in the targeted area in the comments box. It can be derived from household census. Explain in comments box if any other method/assumptions were used.
4) Specify the frequency of spraying in the comments box.</v>
      </c>
      <c r="H74" s="56" t="s">
        <v>1153</v>
      </c>
      <c r="I74" s="56" t="s">
        <v>1154</v>
      </c>
      <c r="J74" s="56" t="s">
        <v>1257</v>
      </c>
      <c r="K74" s="29"/>
      <c r="AK74" s="29"/>
      <c r="AL74" s="29"/>
      <c r="AM74" s="29"/>
      <c r="AN74" s="29"/>
      <c r="AO74" s="29"/>
      <c r="AP74" s="29"/>
      <c r="AQ74" s="29"/>
      <c r="AR74" s="29"/>
      <c r="AS74" s="29"/>
      <c r="AT74" s="29"/>
      <c r="AU74" s="29"/>
      <c r="AV74" s="29"/>
      <c r="AW74" s="29"/>
      <c r="AX74" s="29"/>
      <c r="AY74" s="29"/>
      <c r="AZ74" s="29"/>
    </row>
    <row r="75" spans="1:52" ht="127.5" customHeight="1" x14ac:dyDescent="0.35">
      <c r="A75" s="29" t="str">
        <f t="shared" ca="1" si="3"/>
        <v>B. Country targets
(from National Strategic Plan)</v>
      </c>
      <c r="B75" s="56" t="s">
        <v>314</v>
      </c>
      <c r="C75" s="56" t="s">
        <v>337</v>
      </c>
      <c r="D75" s="56" t="s">
        <v>1042</v>
      </c>
      <c r="E75" s="29"/>
      <c r="G75" s="82" t="str">
        <f t="shared" ca="1" si="1"/>
        <v>Country need already covered:
1) Country need already covered is broken down into need planned to be covered by domestic resources (line C1), and external resources (line C2).
2) National private sector investments are to be included under domestic sources. In cases where part of the need during the year is covered by a current Global Fund grant (that ends prior to the start of the new implementation period), it can be included in the external resources category. 
3)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4) If this is the case, specify in the comments box that line C1 refers to the total of both domestic and external resources.</v>
      </c>
      <c r="H75" s="56" t="s">
        <v>1116</v>
      </c>
      <c r="I75" s="56" t="s">
        <v>1114</v>
      </c>
      <c r="J75" s="56" t="s">
        <v>1117</v>
      </c>
      <c r="K75" s="29"/>
      <c r="AG75" s="29"/>
      <c r="AH75" s="29"/>
      <c r="AI75" s="29"/>
      <c r="AJ75" s="29"/>
      <c r="AK75" s="29"/>
      <c r="AL75" s="29"/>
      <c r="AM75" s="29"/>
      <c r="AN75" s="29"/>
      <c r="AO75" s="29"/>
      <c r="AP75" s="29"/>
      <c r="AQ75" s="29"/>
      <c r="AR75" s="29"/>
      <c r="AS75" s="29"/>
      <c r="AT75" s="29"/>
      <c r="AU75" s="29"/>
      <c r="AV75" s="29"/>
      <c r="AW75" s="29"/>
      <c r="AX75" s="29"/>
      <c r="AY75" s="29"/>
      <c r="AZ75" s="29"/>
    </row>
    <row r="76" spans="1:52" ht="42" x14ac:dyDescent="0.35">
      <c r="A76" s="29" t="str">
        <f t="shared" ca="1" si="3"/>
        <v>C. Total country target already covered</v>
      </c>
      <c r="B76" s="57" t="s">
        <v>489</v>
      </c>
      <c r="C76" s="56" t="s">
        <v>490</v>
      </c>
      <c r="D76" s="56" t="s">
        <v>491</v>
      </c>
      <c r="E76" s="29"/>
      <c r="G76" s="82" t="str">
        <f t="shared" ca="1" si="1"/>
        <v>Programmatic gap:
The programmatic gap is calculated based on the country target (row B i.e. the number of households targeted for IRS).</v>
      </c>
      <c r="H76" s="56" t="s">
        <v>855</v>
      </c>
      <c r="I76" s="56" t="s">
        <v>1203</v>
      </c>
      <c r="J76" s="56" t="s">
        <v>1259</v>
      </c>
      <c r="K76" s="29"/>
      <c r="AG76" s="29"/>
      <c r="AH76" s="29"/>
      <c r="AI76" s="29"/>
      <c r="AJ76" s="29"/>
      <c r="AK76" s="30"/>
      <c r="AL76" s="30"/>
      <c r="AM76" s="30"/>
      <c r="AN76" s="30"/>
      <c r="AO76" s="30"/>
      <c r="AP76" s="30"/>
      <c r="AQ76" s="30"/>
      <c r="AR76" s="30"/>
      <c r="AS76" s="30"/>
      <c r="AT76" s="30"/>
      <c r="AU76" s="30"/>
      <c r="AV76" s="30"/>
      <c r="AW76" s="30"/>
      <c r="AX76" s="30"/>
      <c r="AY76" s="30"/>
      <c r="AZ76" s="30"/>
    </row>
    <row r="77" spans="1:52" s="30" customFormat="1" ht="70" x14ac:dyDescent="0.35">
      <c r="A77" s="29">
        <f t="shared" ca="1" si="3"/>
        <v>0</v>
      </c>
      <c r="B77" s="56"/>
      <c r="C77" s="56"/>
      <c r="D77" s="56"/>
      <c r="E77" s="29"/>
      <c r="G77" s="82" t="str">
        <f t="shared" ca="1" si="1"/>
        <v>Comments/Assumptions:
1) Specify the target areas.
2) Specify if IRS is routine or reactive to identified foci of disease. If routine, specify the frequency of spraying.
3) Specify who are the other sources of funding.</v>
      </c>
      <c r="H77" s="56" t="s">
        <v>857</v>
      </c>
      <c r="I77" s="56" t="s">
        <v>1219</v>
      </c>
      <c r="J77" s="56" t="s">
        <v>1258</v>
      </c>
      <c r="K77" s="29"/>
      <c r="L77" s="27"/>
      <c r="M77" s="27"/>
      <c r="N77" s="27"/>
      <c r="O77" s="27"/>
      <c r="P77" s="27"/>
      <c r="Q77" s="27"/>
      <c r="R77" s="27"/>
      <c r="S77" s="27"/>
      <c r="T77" s="27"/>
      <c r="U77" s="27"/>
      <c r="V77" s="27"/>
      <c r="W77" s="27"/>
      <c r="X77" s="27"/>
      <c r="Y77" s="27"/>
      <c r="Z77" s="27"/>
      <c r="AA77" s="27"/>
      <c r="AB77" s="27"/>
      <c r="AC77" s="27"/>
      <c r="AD77" s="27"/>
      <c r="AE77" s="27"/>
      <c r="AF77" s="27"/>
      <c r="AK77" s="29"/>
      <c r="AL77" s="29"/>
      <c r="AM77" s="29"/>
      <c r="AN77" s="29"/>
      <c r="AO77" s="29"/>
      <c r="AP77" s="29"/>
      <c r="AQ77" s="29"/>
      <c r="AR77" s="29"/>
      <c r="AS77" s="29"/>
      <c r="AT77" s="29"/>
      <c r="AU77" s="29"/>
      <c r="AV77" s="29"/>
      <c r="AW77" s="29"/>
      <c r="AX77" s="29"/>
      <c r="AY77" s="29"/>
      <c r="AZ77" s="29"/>
    </row>
    <row r="78" spans="1:52" x14ac:dyDescent="0.35">
      <c r="A78" s="29" t="str">
        <f t="shared" ca="1" si="3"/>
        <v>Programmatic gap</v>
      </c>
      <c r="B78" s="56" t="s">
        <v>1050</v>
      </c>
      <c r="C78" s="92" t="s">
        <v>1054</v>
      </c>
      <c r="D78" s="92" t="s">
        <v>1059</v>
      </c>
      <c r="E78" s="29"/>
      <c r="G78" s="82" t="str">
        <f t="shared" ref="G78:G106" ca="1" si="4">OFFSET($H78,0,LangOffset,1,1)</f>
        <v>"Specific prev interventions" tab</v>
      </c>
      <c r="H78" s="29" t="s">
        <v>45</v>
      </c>
      <c r="I78" s="56" t="s">
        <v>1263</v>
      </c>
      <c r="J78" s="56" t="s">
        <v>523</v>
      </c>
      <c r="K78" s="29"/>
      <c r="AG78" s="29"/>
      <c r="AH78" s="29"/>
      <c r="AI78" s="29"/>
      <c r="AJ78" s="29"/>
      <c r="AK78" s="30"/>
      <c r="AL78" s="30"/>
      <c r="AM78" s="30"/>
      <c r="AN78" s="30"/>
      <c r="AO78" s="30"/>
      <c r="AP78" s="30"/>
      <c r="AQ78" s="30"/>
      <c r="AR78" s="30"/>
      <c r="AS78" s="30"/>
      <c r="AT78" s="30"/>
      <c r="AU78" s="30"/>
      <c r="AV78" s="30"/>
      <c r="AW78" s="30"/>
      <c r="AX78" s="30"/>
      <c r="AY78" s="30"/>
      <c r="AZ78" s="30"/>
    </row>
    <row r="79" spans="1:52" s="30" customFormat="1" ht="28" x14ac:dyDescent="0.35">
      <c r="A79" s="29" t="str">
        <f t="shared" ca="1" si="3"/>
        <v>D. Expected annual gap in meeting the target: B - C3</v>
      </c>
      <c r="B79" s="59" t="s">
        <v>501</v>
      </c>
      <c r="C79" s="59" t="s">
        <v>1220</v>
      </c>
      <c r="D79" s="56" t="s">
        <v>500</v>
      </c>
      <c r="E79" s="29"/>
      <c r="G79" s="82" t="str">
        <f t="shared" ca="1" si="4"/>
        <v>Specific prevention interventions - Intermittent preventive treatment in pregnancy (IPTp)</v>
      </c>
      <c r="H79" s="29" t="s">
        <v>879</v>
      </c>
      <c r="I79" s="56" t="s">
        <v>1009</v>
      </c>
      <c r="J79" s="56" t="s">
        <v>1010</v>
      </c>
      <c r="K79" s="29"/>
      <c r="L79" s="27"/>
      <c r="M79" s="27"/>
      <c r="N79" s="27"/>
      <c r="O79" s="27"/>
      <c r="P79" s="27"/>
      <c r="Q79" s="27"/>
      <c r="R79" s="27"/>
      <c r="S79" s="27"/>
      <c r="T79" s="27"/>
      <c r="U79" s="27"/>
      <c r="V79" s="27"/>
      <c r="W79" s="27"/>
      <c r="X79" s="27"/>
      <c r="Y79" s="27"/>
      <c r="Z79" s="27"/>
      <c r="AA79" s="27"/>
      <c r="AB79" s="27"/>
      <c r="AC79" s="27"/>
      <c r="AD79" s="27"/>
      <c r="AE79" s="27"/>
      <c r="AF79" s="27"/>
      <c r="AK79" s="29"/>
      <c r="AL79" s="29"/>
      <c r="AM79" s="29"/>
      <c r="AN79" s="29"/>
      <c r="AO79" s="29"/>
      <c r="AP79" s="29"/>
      <c r="AQ79" s="29"/>
      <c r="AR79" s="29"/>
      <c r="AS79" s="29"/>
      <c r="AT79" s="29"/>
      <c r="AU79" s="29"/>
      <c r="AV79" s="29"/>
      <c r="AW79" s="29"/>
      <c r="AX79" s="29"/>
      <c r="AY79" s="29"/>
      <c r="AZ79" s="29"/>
    </row>
    <row r="80" spans="1:52" ht="56" x14ac:dyDescent="0.35">
      <c r="A80" s="29" t="str">
        <f t="shared" ca="1" si="3"/>
        <v>Country target to be covered with the allocation amount</v>
      </c>
      <c r="B80" s="59" t="s">
        <v>1119</v>
      </c>
      <c r="C80" s="59" t="s">
        <v>440</v>
      </c>
      <c r="D80" s="56" t="s">
        <v>398</v>
      </c>
      <c r="E80" s="29"/>
      <c r="G80" s="82" t="str">
        <f t="shared" ca="1" si="4"/>
        <v>Coverage indicator: 
Proportion of pregnant women attending antenatal clinics who received three or more doses of intermittent preventive treatment for malaria at antenatal clinics and through the community or other delivery methods (SPI-1).</v>
      </c>
      <c r="H80" s="286" t="s">
        <v>1260</v>
      </c>
      <c r="I80" s="285" t="s">
        <v>1261</v>
      </c>
      <c r="J80" s="285" t="s">
        <v>1262</v>
      </c>
      <c r="K80" s="29"/>
      <c r="AG80" s="29"/>
      <c r="AH80" s="29"/>
      <c r="AI80" s="29"/>
      <c r="AJ80" s="29"/>
    </row>
    <row r="81" spans="1:36" ht="28" x14ac:dyDescent="0.35">
      <c r="A81" s="29" t="str">
        <f t="shared" ca="1" si="3"/>
        <v>E. Targets to be financed by  allocation amount</v>
      </c>
      <c r="B81" s="56" t="s">
        <v>293</v>
      </c>
      <c r="C81" s="56" t="s">
        <v>341</v>
      </c>
      <c r="D81" s="56" t="s">
        <v>394</v>
      </c>
      <c r="E81" s="29"/>
      <c r="G81" s="82" t="str">
        <f t="shared" ca="1" si="4"/>
        <v>Estimated population in need/at risk:
Refers to estimated number of pregnant women during the year.</v>
      </c>
      <c r="H81" s="56" t="s">
        <v>856</v>
      </c>
      <c r="I81" s="56" t="s">
        <v>905</v>
      </c>
      <c r="J81" s="56" t="s">
        <v>906</v>
      </c>
      <c r="K81" s="29"/>
    </row>
    <row r="82" spans="1:36" ht="112" x14ac:dyDescent="0.35">
      <c r="A82" s="29" t="str">
        <f t="shared" ca="1" si="3"/>
        <v>F. Coverage from allocation amount and other resources: E + C3</v>
      </c>
      <c r="B82" s="56" t="s">
        <v>498</v>
      </c>
      <c r="C82" s="56" t="s">
        <v>502</v>
      </c>
      <c r="D82" s="56" t="s">
        <v>499</v>
      </c>
      <c r="E82" s="29"/>
      <c r="G82" s="82" t="str">
        <f t="shared" ca="1" si="4"/>
        <v>Country target:
Refers to NSP or any other latest agreed country target.
1) "#" refers to the number of pregnant women expected to receive three or more doses of intermittent preventive treatment.
2) "%" refers to the women who received three or more doses of IPTp during their ANC visits or other methods of delivery each year of those expected to attend ANC.
3) The targets should take into account the current and expected increase in ANC coverage.</v>
      </c>
      <c r="H82" s="56" t="s">
        <v>1013</v>
      </c>
      <c r="I82" s="56" t="s">
        <v>1221</v>
      </c>
      <c r="J82" s="56" t="s">
        <v>1014</v>
      </c>
      <c r="K82" s="29"/>
    </row>
    <row r="83" spans="1:36" ht="168" x14ac:dyDescent="0.35">
      <c r="A83" s="27">
        <f t="shared" ca="1" si="3"/>
        <v>0</v>
      </c>
      <c r="C83" s="56"/>
      <c r="G83" s="82" t="str">
        <f t="shared" ca="1" si="4"/>
        <v>Country need already covered:
1) Country need already covered is broken down into need planned to be covered by domestic resources (line C1), and external resources (line C2). National private sector investments are to be included under domestic sources. In cases where part of the need during the year is covered by a current Global Fund grant (that ends prior to the start of the new implementation period), it can be included in the external resources category. 
2)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If this is the case, specify in the comments box that line C1 refers to the total of both domestic and external resources.</v>
      </c>
      <c r="H83" s="56" t="s">
        <v>885</v>
      </c>
      <c r="I83" s="56" t="s">
        <v>907</v>
      </c>
      <c r="J83" s="56" t="s">
        <v>466</v>
      </c>
      <c r="K83" s="29"/>
    </row>
    <row r="84" spans="1:36" ht="28" x14ac:dyDescent="0.35">
      <c r="A84" s="27">
        <f t="shared" ca="1" si="3"/>
        <v>0</v>
      </c>
      <c r="C84" s="56"/>
      <c r="G84" s="82" t="str">
        <f t="shared" ca="1" si="4"/>
        <v>Programmatic gap:
The programmatic gap is calculated based on total need (row A).</v>
      </c>
      <c r="H84" s="56" t="s">
        <v>858</v>
      </c>
      <c r="I84" s="56" t="s">
        <v>1204</v>
      </c>
      <c r="J84" s="56" t="s">
        <v>1015</v>
      </c>
      <c r="K84" s="29"/>
    </row>
    <row r="85" spans="1:36" ht="56" x14ac:dyDescent="0.35">
      <c r="A85" s="27">
        <f t="shared" ca="1" si="3"/>
        <v>0</v>
      </c>
      <c r="C85" s="56"/>
      <c r="G85" s="82" t="str">
        <f t="shared" ca="1" si="4"/>
        <v>Comments/Assumptions:
1) Specify who are the other sources of funding.
2) Specify the proportion of estimated pregnant women who attend antenatal clinics</v>
      </c>
      <c r="H85" s="56" t="s">
        <v>275</v>
      </c>
      <c r="I85" s="56" t="s">
        <v>1205</v>
      </c>
      <c r="J85" s="56" t="s">
        <v>1032</v>
      </c>
      <c r="K85" s="29"/>
    </row>
    <row r="86" spans="1:36" s="30" customFormat="1" ht="16.5" customHeight="1" x14ac:dyDescent="0.35">
      <c r="A86" s="27">
        <f t="shared" ca="1" si="2"/>
        <v>0</v>
      </c>
      <c r="B86" s="97"/>
      <c r="C86" s="56"/>
      <c r="D86" s="56"/>
      <c r="E86" s="27"/>
      <c r="G86" s="82" t="str">
        <f t="shared" ca="1" si="4"/>
        <v>Specific prevention interventions- Seasonal Malaria Chemoprevention (SMC)</v>
      </c>
      <c r="H86" s="84" t="s">
        <v>20</v>
      </c>
      <c r="I86" s="56" t="s">
        <v>381</v>
      </c>
      <c r="J86" s="56" t="s">
        <v>430</v>
      </c>
      <c r="K86" s="29"/>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row>
    <row r="87" spans="1:36" ht="42" x14ac:dyDescent="0.35">
      <c r="A87" s="30"/>
      <c r="B87" s="81"/>
      <c r="C87" s="81"/>
      <c r="D87" s="81"/>
      <c r="E87" s="30"/>
      <c r="G87" s="82" t="str">
        <f t="shared" ca="1" si="4"/>
        <v>Coverage indicator: 
Percentage of children who received the full number of courses of seasonal malaria chemoprevention (SMC) per transmission season in the targeted areas (SPI-2.1).</v>
      </c>
      <c r="H87" s="286" t="s">
        <v>1264</v>
      </c>
      <c r="I87" s="286" t="s">
        <v>1265</v>
      </c>
      <c r="J87" s="286" t="s">
        <v>1266</v>
      </c>
      <c r="K87" s="29"/>
      <c r="AG87" s="30"/>
      <c r="AH87" s="30"/>
      <c r="AI87" s="30"/>
      <c r="AJ87" s="30"/>
    </row>
    <row r="88" spans="1:36" ht="28" x14ac:dyDescent="0.35">
      <c r="A88" s="29" t="str">
        <f t="shared" ca="1" si="2"/>
        <v>Case Management</v>
      </c>
      <c r="B88" s="56" t="s">
        <v>12</v>
      </c>
      <c r="C88" s="56" t="s">
        <v>346</v>
      </c>
      <c r="D88" s="56" t="s">
        <v>399</v>
      </c>
      <c r="E88" s="29"/>
      <c r="G88" s="82" t="str">
        <f t="shared" ca="1" si="4"/>
        <v>Estimated population in need/at risk:
Refers to estimated number of children in the target age group in the targeted geographic area.</v>
      </c>
      <c r="H88" s="56" t="s">
        <v>887</v>
      </c>
      <c r="I88" s="56" t="s">
        <v>909</v>
      </c>
      <c r="J88" s="56" t="s">
        <v>1016</v>
      </c>
      <c r="K88" s="29"/>
    </row>
    <row r="89" spans="1:36" ht="84" x14ac:dyDescent="0.35">
      <c r="A89" s="29" t="str">
        <f t="shared" ca="1" si="2"/>
        <v>CM-1a(M): Proportion of suspected malaria cases that receive a parasitological test at public sector health facilities (microscopy and/or RDTs)</v>
      </c>
      <c r="B89" s="56" t="s">
        <v>859</v>
      </c>
      <c r="C89" s="56" t="s">
        <v>441</v>
      </c>
      <c r="D89" s="56" t="s">
        <v>442</v>
      </c>
      <c r="E89" s="29"/>
      <c r="G89" s="82" t="str">
        <f t="shared" ca="1" si="4"/>
        <v>Country target:
Refers to NSP or any other latest agreed country target.
1) "#' refers to the number of children in the target age group expected to receive the full number of courses of SMC. 
2) "%" refers to the children who receive the full number of courses of SMC during the transmission season each year of those expected in the targeted geographic area.</v>
      </c>
      <c r="H89" s="56" t="s">
        <v>1017</v>
      </c>
      <c r="I89" s="56" t="s">
        <v>1018</v>
      </c>
      <c r="J89" s="56" t="s">
        <v>1019</v>
      </c>
      <c r="K89" s="29"/>
    </row>
    <row r="90" spans="1:36" ht="182" x14ac:dyDescent="0.35">
      <c r="A90" s="29" t="str">
        <f t="shared" ca="1" si="2"/>
        <v>A. Total estimated suspected malaria cases (public sector)</v>
      </c>
      <c r="B90" s="56" t="s">
        <v>787</v>
      </c>
      <c r="C90" s="56" t="s">
        <v>786</v>
      </c>
      <c r="D90" s="56" t="s">
        <v>785</v>
      </c>
      <c r="E90" s="29"/>
      <c r="G90" s="82" t="str">
        <f t="shared" ca="1" si="4"/>
        <v>Country need already covered:
1) Country need already covered is broken down into need planned to be covered by domestic resources (line C1), and external resources (line C2). 
2). National private sector investments are to be included under domestic sources. 
3) In cases where part of the need during the year is covered by a current Global Fund grant (that ends prior to the start of the new implementation period), it can be included in the external resources category. 
4)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5) If this is the case, specify in the comments box that line C1 refers to the total of both domestic and external resources.</v>
      </c>
      <c r="H90" s="56" t="s">
        <v>1020</v>
      </c>
      <c r="I90" s="56" t="s">
        <v>1222</v>
      </c>
      <c r="J90" s="56" t="s">
        <v>1146</v>
      </c>
      <c r="K90" s="29"/>
    </row>
    <row r="91" spans="1:36" ht="28" x14ac:dyDescent="0.35">
      <c r="A91" s="29" t="str">
        <f t="shared" ca="1" si="2"/>
        <v>Country target</v>
      </c>
      <c r="B91" s="56" t="s">
        <v>1122</v>
      </c>
      <c r="C91" s="56" t="s">
        <v>347</v>
      </c>
      <c r="D91" s="56" t="s">
        <v>400</v>
      </c>
      <c r="E91" s="29"/>
      <c r="G91" s="82" t="str">
        <f t="shared" ca="1" si="4"/>
        <v>Programmatic gap:
The programmatic gap is calculated based on total need (row A).</v>
      </c>
      <c r="H91" s="56" t="s">
        <v>858</v>
      </c>
      <c r="I91" s="59" t="s">
        <v>1223</v>
      </c>
      <c r="J91" s="59" t="s">
        <v>1021</v>
      </c>
      <c r="K91" s="29"/>
    </row>
    <row r="92" spans="1:36" ht="56.5" thickBot="1" x14ac:dyDescent="0.4">
      <c r="A92" s="29" t="str">
        <f t="shared" ca="1" si="2"/>
        <v xml:space="preserve">B. Country targets (Microscopy+RDT)
(from National Strategic Plan) </v>
      </c>
      <c r="B92" s="56" t="s">
        <v>302</v>
      </c>
      <c r="C92" s="56" t="s">
        <v>348</v>
      </c>
      <c r="D92" s="56" t="s">
        <v>458</v>
      </c>
      <c r="E92" s="29"/>
      <c r="G92" s="82" t="str">
        <f t="shared" ca="1" si="4"/>
        <v>Comments/Assumptions:
1) Specify what are the other sources of funding.
2) Specify estimated population in the target age group in targeted geographic area for SMC.</v>
      </c>
      <c r="H92" s="56" t="s">
        <v>1022</v>
      </c>
      <c r="I92" s="95" t="s">
        <v>1224</v>
      </c>
      <c r="J92" s="56" t="s">
        <v>1031</v>
      </c>
      <c r="K92" s="29"/>
    </row>
    <row r="93" spans="1:36" ht="14.5" thickBot="1" x14ac:dyDescent="0.4">
      <c r="A93" s="29" t="str">
        <f t="shared" ca="1" si="2"/>
        <v xml:space="preserve">B1. Microscopy </v>
      </c>
      <c r="B93" s="56" t="s">
        <v>50</v>
      </c>
      <c r="C93" s="56" t="s">
        <v>349</v>
      </c>
      <c r="D93" s="56" t="s">
        <v>401</v>
      </c>
      <c r="E93" s="29"/>
      <c r="G93" s="82" t="str">
        <f t="shared" ca="1" si="4"/>
        <v>Severe Malaria Treatment table</v>
      </c>
      <c r="H93" s="29" t="s">
        <v>848</v>
      </c>
      <c r="I93" s="123" t="s">
        <v>910</v>
      </c>
      <c r="J93" s="115" t="s">
        <v>911</v>
      </c>
    </row>
    <row r="94" spans="1:36" ht="84" x14ac:dyDescent="0.35">
      <c r="A94" s="29" t="str">
        <f t="shared" ca="1" si="2"/>
        <v>B2. RDT</v>
      </c>
      <c r="B94" s="56" t="s">
        <v>51</v>
      </c>
      <c r="C94" s="56" t="s">
        <v>350</v>
      </c>
      <c r="D94" s="56" t="s">
        <v>402</v>
      </c>
      <c r="E94" s="29"/>
      <c r="G94" s="82" t="str">
        <f t="shared" ca="1" si="4"/>
        <v xml:space="preserve">This table addresses the specific needs for Severe Malaria.  Note that the ACT needs for uncomplicated and severe malaria will be captured in sections A, B, C and D to avoid duplication.  
Admitted refers to all cases of malaria admitted to a health facility (primary or secondary healthcare) to receive treatment for severe malaria with injectable antimalarials. </v>
      </c>
      <c r="H94" s="56" t="s">
        <v>849</v>
      </c>
      <c r="I94" s="56" t="s">
        <v>912</v>
      </c>
      <c r="J94" s="56" t="s">
        <v>1023</v>
      </c>
    </row>
    <row r="95" spans="1:36" ht="42" x14ac:dyDescent="0.35">
      <c r="A95" s="29"/>
      <c r="B95" s="56"/>
      <c r="C95" s="56"/>
      <c r="E95" s="29"/>
      <c r="G95" s="82" t="str">
        <f t="shared" ca="1" si="4"/>
        <v>Coverage indicator:
Proportion of severe malaria cases that receive nationally recommended anti-malarial treatment (all sectors).</v>
      </c>
      <c r="H95" s="56" t="s">
        <v>860</v>
      </c>
      <c r="I95" s="56" t="s">
        <v>1226</v>
      </c>
      <c r="J95" s="56" t="s">
        <v>913</v>
      </c>
    </row>
    <row r="96" spans="1:36" ht="84" x14ac:dyDescent="0.35">
      <c r="A96" s="29" t="str">
        <f t="shared" ca="1" si="2"/>
        <v>Country need already covered by funding source</v>
      </c>
      <c r="B96" s="56" t="s">
        <v>1121</v>
      </c>
      <c r="C96" s="56" t="s">
        <v>351</v>
      </c>
      <c r="D96" s="56" t="s">
        <v>403</v>
      </c>
      <c r="E96" s="29"/>
      <c r="G96" s="82" t="str">
        <f t="shared" ca="1" si="4"/>
        <v xml:space="preserve">Current estimated country need:
This section includes the total estimated malaria cases (all sites) as well as the estimated severe malaria cases (from NSP).  Row B1 is the number of cases estimated to be treated with Rectal Artesunate. Row B2 is the number of cases estimated to be treated with Injectable antimalarials (Injectable Artesunate, Artemether and Quinine). B1 and B2 should come from country quantifications.   </v>
      </c>
      <c r="H96" s="56" t="s">
        <v>1024</v>
      </c>
      <c r="I96" s="56" t="s">
        <v>1225</v>
      </c>
      <c r="J96" s="56" t="s">
        <v>914</v>
      </c>
    </row>
    <row r="97" spans="1:13" ht="42" x14ac:dyDescent="0.35">
      <c r="A97" s="29" t="str">
        <f t="shared" ca="1" si="2"/>
        <v>C1. Country need planned to be covered by domestic resources (Microscopy+RDT)</v>
      </c>
      <c r="B97" s="56" t="s">
        <v>48</v>
      </c>
      <c r="C97" s="56" t="s">
        <v>352</v>
      </c>
      <c r="D97" s="56" t="s">
        <v>404</v>
      </c>
      <c r="E97" s="29"/>
      <c r="G97" s="82" t="str">
        <f t="shared" ca="1" si="4"/>
        <v>The following sections are repeated for Pre-referral and Admitted patients:</v>
      </c>
      <c r="H97" s="124" t="s">
        <v>1026</v>
      </c>
      <c r="I97" s="56" t="s">
        <v>1025</v>
      </c>
      <c r="J97" s="56" t="s">
        <v>915</v>
      </c>
    </row>
    <row r="98" spans="1:13" ht="409.5" x14ac:dyDescent="0.35">
      <c r="A98" s="29" t="str">
        <f t="shared" ca="1" si="2"/>
        <v>C2. Country need planned to be covered by external resources (Microscopy+RDT)</v>
      </c>
      <c r="B98" s="56" t="s">
        <v>49</v>
      </c>
      <c r="C98" s="56" t="s">
        <v>353</v>
      </c>
      <c r="D98" s="56" t="s">
        <v>405</v>
      </c>
      <c r="E98" s="29"/>
      <c r="G98" s="82" t="str">
        <f t="shared" ca="1" si="4"/>
        <v>Country need already covered:
Admitted: 
1) Country need already covered is broken down into need planned to be covered by domestic resources (line C1), and external resources (line C2). 
2) National private sector investments are to be included under domestic sources. 
3) In cases where part of the need during the year is covered by a current Global Fund grant (that ends prior to the start of the new implementation period), it can be included in the external resources category. 
4)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5) If this is the case, specify in the comments box that line C1 refers to the total of both domestic and external resources.
Pre-referral: 
1) Country need already covered is broken down into need planned to be covered by domestic resources (line H1), and external resources (line H2). 
2) National private sector investments are to be included under domestic sources. 
3) In cases where part of the need during the year is covered by a current Global Fund grant (that ends prior to the start of the new implementation period), it can be included in the external resources category. 
4) Once H1 and H2 are filled in, the total of country need already covered is automatically calculated in line H3. Note that line H3 is locked and cannot be overridden. Therefore, please use line H1 to provide a total if the domestic and external breakdown of resources is not available. 
5) If this is the case, specify in the comments box that line H1 refers to the total of both domestic and external resources.</v>
      </c>
      <c r="H98" s="56" t="s">
        <v>1149</v>
      </c>
      <c r="I98" s="56" t="s">
        <v>916</v>
      </c>
      <c r="J98" s="56" t="s">
        <v>1027</v>
      </c>
    </row>
    <row r="99" spans="1:13" ht="42" x14ac:dyDescent="0.35">
      <c r="A99" s="29" t="str">
        <f t="shared" ca="1" si="2"/>
        <v>C3. Total country need already covered (Microscopy+RDT)</v>
      </c>
      <c r="B99" s="56" t="s">
        <v>1123</v>
      </c>
      <c r="C99" s="56" t="s">
        <v>354</v>
      </c>
      <c r="D99" s="56" t="s">
        <v>406</v>
      </c>
      <c r="E99" s="29"/>
      <c r="G99" s="82" t="str">
        <f t="shared" ca="1" si="4"/>
        <v>Programmatic gap: 
The programmatic gap is calculated based on the total estimated severe malaria cases (not covered with domestic and external resources, including Global Fund funding).</v>
      </c>
      <c r="H99" s="83" t="s">
        <v>1150</v>
      </c>
      <c r="I99" s="92" t="s">
        <v>1028</v>
      </c>
      <c r="J99" s="92" t="s">
        <v>1029</v>
      </c>
    </row>
    <row r="100" spans="1:13" ht="56" x14ac:dyDescent="0.35">
      <c r="A100" s="29" t="str">
        <f t="shared" ca="1" si="2"/>
        <v>Country need already covered by diagnosis method</v>
      </c>
      <c r="B100" s="56" t="s">
        <v>1120</v>
      </c>
      <c r="C100" s="56" t="s">
        <v>355</v>
      </c>
      <c r="D100" s="56" t="s">
        <v>459</v>
      </c>
      <c r="E100" s="29"/>
      <c r="G100" s="82" t="str">
        <f t="shared" ca="1" si="4"/>
        <v>Comments/Assumptions:
1) Specify the estimated proportion of severe malaria cases among the total estimated malaria cases treated.
2) Specify who are the other sources of funding.</v>
      </c>
      <c r="H100" s="83" t="s">
        <v>850</v>
      </c>
      <c r="I100" s="92" t="s">
        <v>1227</v>
      </c>
      <c r="J100" s="56" t="s">
        <v>1030</v>
      </c>
    </row>
    <row r="101" spans="1:13" ht="70" x14ac:dyDescent="0.35">
      <c r="A101" s="29" t="str">
        <f t="shared" ca="1" si="2"/>
        <v>C4. Country need planned to be covered (domestic+external resources): Microscopy</v>
      </c>
      <c r="B101" s="56" t="s">
        <v>55</v>
      </c>
      <c r="C101" s="56" t="s">
        <v>1228</v>
      </c>
      <c r="D101" s="56" t="s">
        <v>407</v>
      </c>
      <c r="E101" s="29"/>
      <c r="G101" s="82" t="str">
        <f t="shared" ca="1" si="4"/>
        <v>For non-malaria iCCM commodities, please complete the non-malaria iCCM commodities tab "Non-Malaria iCCM commodities" in the programmatic gap table "PGT_CHW" and ensure your country meets the eligibility requirements outlined in the RSSH Information Note.</v>
      </c>
      <c r="H101" s="94" t="s">
        <v>1180</v>
      </c>
      <c r="I101" s="94" t="s">
        <v>1271</v>
      </c>
      <c r="J101" s="94" t="s">
        <v>1181</v>
      </c>
    </row>
    <row r="102" spans="1:13" ht="42" x14ac:dyDescent="0.3">
      <c r="A102" s="29" t="str">
        <f t="shared" ca="1" si="2"/>
        <v>C5. Country need planned to be covered (domestic+external resources): RDT</v>
      </c>
      <c r="B102" s="56" t="s">
        <v>56</v>
      </c>
      <c r="C102" s="56" t="s">
        <v>1229</v>
      </c>
      <c r="D102" s="56" t="s">
        <v>408</v>
      </c>
      <c r="E102" s="29"/>
      <c r="G102" s="82" t="str">
        <f t="shared" ca="1" si="4"/>
        <v>Global Fund Malaria Information Note - https://www.theglobalfund.org/media/4768/core_malaria_infonote_en.pdf</v>
      </c>
      <c r="H102" s="97" t="s">
        <v>1131</v>
      </c>
      <c r="I102" s="122" t="s">
        <v>1132</v>
      </c>
      <c r="J102" s="56" t="s">
        <v>1133</v>
      </c>
    </row>
    <row r="103" spans="1:13" ht="42" x14ac:dyDescent="0.35">
      <c r="A103" s="29" t="str">
        <f t="shared" ca="1" si="2"/>
        <v>C6. Total country need already covered (domestic+external resources)</v>
      </c>
      <c r="B103" s="56" t="s">
        <v>1075</v>
      </c>
      <c r="C103" s="56" t="s">
        <v>1230</v>
      </c>
      <c r="D103" s="56" t="s">
        <v>479</v>
      </c>
      <c r="E103" s="29"/>
      <c r="G103" s="82" t="str">
        <f t="shared" ca="1" si="4"/>
        <v>The Modular Framework -  https://www.theglobalfund.org/media/4309/fundingmodel_modularframework_handbook_en.pdf</v>
      </c>
      <c r="H103" s="27" t="s">
        <v>1135</v>
      </c>
      <c r="I103" s="56" t="s">
        <v>1125</v>
      </c>
      <c r="J103" s="56" t="s">
        <v>1124</v>
      </c>
    </row>
    <row r="104" spans="1:13" ht="28" x14ac:dyDescent="0.35">
      <c r="A104" s="29" t="str">
        <f t="shared" ca="1" si="2"/>
        <v>Microscopy: B1 - C4</v>
      </c>
      <c r="B104" s="56" t="s">
        <v>1162</v>
      </c>
      <c r="C104" s="56" t="s">
        <v>1231</v>
      </c>
      <c r="D104" s="56" t="s">
        <v>1158</v>
      </c>
      <c r="E104" s="29"/>
      <c r="G104" s="82" t="str">
        <f t="shared" ca="1" si="4"/>
        <v>Global Fund RSSH Information Note - https://www.theglobalfund.org/media/4759/core_resilientsustainablesystemsforhealth_infonote_en.pdf</v>
      </c>
      <c r="H104" s="97" t="s">
        <v>1141</v>
      </c>
      <c r="I104" s="97" t="s">
        <v>1182</v>
      </c>
      <c r="J104" s="97" t="s">
        <v>1142</v>
      </c>
    </row>
    <row r="105" spans="1:13" x14ac:dyDescent="0.35">
      <c r="A105" s="29" t="str">
        <f t="shared" ca="1" si="2"/>
        <v>RDT: B2 - C5</v>
      </c>
      <c r="B105" s="56" t="s">
        <v>1159</v>
      </c>
      <c r="C105" s="56" t="s">
        <v>1232</v>
      </c>
      <c r="D105" s="56" t="s">
        <v>1160</v>
      </c>
      <c r="E105" s="29"/>
      <c r="G105" s="82">
        <f t="shared" ca="1" si="4"/>
        <v>0</v>
      </c>
    </row>
    <row r="106" spans="1:13" x14ac:dyDescent="0.35">
      <c r="A106" s="29" t="str">
        <f t="shared" ca="1" si="2"/>
        <v>E1. Microscopy</v>
      </c>
      <c r="B106" s="56" t="s">
        <v>303</v>
      </c>
      <c r="C106" s="56" t="s">
        <v>356</v>
      </c>
      <c r="D106" s="56" t="s">
        <v>409</v>
      </c>
      <c r="E106" s="29"/>
      <c r="G106" s="82">
        <f t="shared" ca="1" si="4"/>
        <v>0</v>
      </c>
    </row>
    <row r="107" spans="1:13" x14ac:dyDescent="0.35">
      <c r="A107" s="29" t="str">
        <f t="shared" ca="1" si="2"/>
        <v>E2. RDT</v>
      </c>
      <c r="B107" s="56" t="s">
        <v>304</v>
      </c>
      <c r="C107" s="56" t="s">
        <v>357</v>
      </c>
      <c r="D107" s="56" t="s">
        <v>410</v>
      </c>
      <c r="E107" s="29"/>
      <c r="G107" s="30"/>
      <c r="H107" s="30"/>
      <c r="I107" s="81"/>
      <c r="J107" s="81"/>
      <c r="K107" s="30"/>
      <c r="L107" s="30"/>
      <c r="M107" s="30"/>
    </row>
    <row r="108" spans="1:13" ht="28" x14ac:dyDescent="0.35">
      <c r="A108" s="29" t="str">
        <f t="shared" ca="1" si="2"/>
        <v>F1. Microscopy: E1 + C4</v>
      </c>
      <c r="B108" s="56" t="s">
        <v>1166</v>
      </c>
      <c r="C108" s="56" t="s">
        <v>1233</v>
      </c>
      <c r="D108" s="56" t="s">
        <v>1165</v>
      </c>
      <c r="E108" s="29"/>
      <c r="G108" s="29" t="str">
        <f ca="1">OFFSET($H108,0,LangOffset,1,1)</f>
        <v>Please read the Instructions sheet carefully before completing the programmatic gap tables.</v>
      </c>
      <c r="H108" s="29" t="s">
        <v>41</v>
      </c>
      <c r="I108" s="56" t="s">
        <v>382</v>
      </c>
      <c r="J108" s="56" t="s">
        <v>468</v>
      </c>
      <c r="K108" s="29"/>
    </row>
    <row r="109" spans="1:13" ht="28" x14ac:dyDescent="0.35">
      <c r="A109" s="29" t="str">
        <f t="shared" ca="1" si="2"/>
        <v>F2. RDT: E2 + C5</v>
      </c>
      <c r="B109" s="56" t="s">
        <v>1161</v>
      </c>
      <c r="C109" s="56" t="s">
        <v>1234</v>
      </c>
      <c r="D109" s="56" t="s">
        <v>1164</v>
      </c>
      <c r="E109" s="29"/>
      <c r="G109" s="29" t="str">
        <f ca="1">OFFSET($H109,0,LangOffset,1,1)</f>
        <v>To complete this cover sheet, select from the drop-down lists the Geography and Applicant Type.</v>
      </c>
      <c r="H109" s="29" t="s">
        <v>42</v>
      </c>
      <c r="I109" s="56" t="s">
        <v>383</v>
      </c>
      <c r="J109" s="56" t="s">
        <v>469</v>
      </c>
      <c r="K109" s="29"/>
    </row>
    <row r="110" spans="1:13" x14ac:dyDescent="0.35">
      <c r="A110" s="29" t="str">
        <f t="shared" ca="1" si="2"/>
        <v>G. Remaining gap: A - F</v>
      </c>
      <c r="B110" s="56" t="s">
        <v>305</v>
      </c>
      <c r="C110" s="56" t="s">
        <v>1235</v>
      </c>
      <c r="D110" s="56" t="s">
        <v>460</v>
      </c>
      <c r="E110" s="29"/>
      <c r="G110" s="29" t="str">
        <f ca="1">OFFSET($H110,0,LangOffset,1,1)</f>
        <v>Applicant</v>
      </c>
      <c r="H110" s="29" t="s">
        <v>57</v>
      </c>
      <c r="I110" s="56" t="s">
        <v>384</v>
      </c>
      <c r="J110" s="56" t="s">
        <v>431</v>
      </c>
      <c r="K110" s="29"/>
    </row>
    <row r="111" spans="1:13" x14ac:dyDescent="0.35">
      <c r="A111" s="29" t="str">
        <f t="shared" ref="A111:A166" ca="1" si="5">OFFSET($B111,0,LangOffset,1,1)</f>
        <v>G1. Microscopy</v>
      </c>
      <c r="B111" s="56" t="s">
        <v>52</v>
      </c>
      <c r="C111" s="56" t="s">
        <v>358</v>
      </c>
      <c r="D111" s="56" t="s">
        <v>411</v>
      </c>
      <c r="E111" s="29"/>
      <c r="G111" s="29" t="str">
        <f ca="1">OFFSET($H111,0,LangOffset,1,1)</f>
        <v>Component</v>
      </c>
      <c r="H111" s="29" t="s">
        <v>31</v>
      </c>
      <c r="I111" s="56" t="s">
        <v>385</v>
      </c>
      <c r="J111" s="56" t="s">
        <v>432</v>
      </c>
      <c r="K111" s="41"/>
      <c r="L111" s="29"/>
      <c r="M111" s="29"/>
    </row>
    <row r="112" spans="1:13" x14ac:dyDescent="0.35">
      <c r="A112" s="29" t="str">
        <f t="shared" ca="1" si="5"/>
        <v>G2. RDT</v>
      </c>
      <c r="B112" s="56" t="s">
        <v>53</v>
      </c>
      <c r="C112" s="56" t="s">
        <v>359</v>
      </c>
      <c r="D112" s="56" t="s">
        <v>412</v>
      </c>
      <c r="E112" s="29"/>
      <c r="G112" s="29" t="str">
        <f ca="1">OFFSET($H112,0,LangOffset,1,1)</f>
        <v>Applicant Type</v>
      </c>
      <c r="H112" s="29" t="s">
        <v>32</v>
      </c>
      <c r="I112" s="56" t="s">
        <v>386</v>
      </c>
      <c r="J112" s="56" t="s">
        <v>433</v>
      </c>
      <c r="K112" s="41"/>
    </row>
    <row r="113" spans="1:13" ht="42" x14ac:dyDescent="0.35">
      <c r="A113" s="29" t="str">
        <f t="shared" ca="1" si="5"/>
        <v>Proportion of suspected malaria cases that receive a parasitological test in the community (RDTs)</v>
      </c>
      <c r="B113" s="56" t="s">
        <v>306</v>
      </c>
      <c r="C113" s="95" t="s">
        <v>443</v>
      </c>
      <c r="D113" s="95" t="s">
        <v>444</v>
      </c>
      <c r="E113" s="29"/>
      <c r="G113" s="30"/>
      <c r="H113" s="30"/>
      <c r="I113" s="81"/>
      <c r="J113" s="81"/>
      <c r="K113" s="30"/>
      <c r="L113" s="30"/>
      <c r="M113" s="30"/>
    </row>
    <row r="114" spans="1:13" ht="56" x14ac:dyDescent="0.35">
      <c r="A114" s="29" t="str">
        <f t="shared" ca="1" si="5"/>
        <v>Proportion of suspected malaria cases that receive a parasitological test at private sector health facilities (microscopy and/or RDTs)</v>
      </c>
      <c r="B114" s="56" t="s">
        <v>307</v>
      </c>
      <c r="C114" s="56" t="s">
        <v>360</v>
      </c>
      <c r="D114" s="56" t="s">
        <v>413</v>
      </c>
      <c r="E114" s="29"/>
      <c r="G114" s="29" t="str">
        <f ca="1">OFFSET($H114,0,LangOffset,1,1)</f>
        <v xml:space="preserve">Carefully read the instructions in the "Instructions" tab before completing the programmatic gap analysis table. 
The instructions have been tailored to each specific module/intervention. </v>
      </c>
      <c r="H114" s="29" t="s">
        <v>26</v>
      </c>
      <c r="I114" s="56" t="s">
        <v>387</v>
      </c>
      <c r="J114" s="56" t="s">
        <v>470</v>
      </c>
      <c r="K114" s="29"/>
    </row>
    <row r="115" spans="1:13" ht="28" x14ac:dyDescent="0.35">
      <c r="A115" s="29" t="str">
        <f t="shared" ca="1" si="5"/>
        <v>A. Total estimated suspected malaria cases (community)</v>
      </c>
      <c r="B115" s="56" t="s">
        <v>13</v>
      </c>
      <c r="C115" s="56" t="s">
        <v>361</v>
      </c>
      <c r="D115" s="56" t="s">
        <v>414</v>
      </c>
      <c r="E115" s="29"/>
      <c r="G115" s="30"/>
      <c r="H115" s="30"/>
      <c r="I115" s="81"/>
      <c r="J115" s="81"/>
      <c r="K115" s="30"/>
      <c r="L115" s="30"/>
      <c r="M115" s="30"/>
    </row>
    <row r="116" spans="1:13" ht="56" x14ac:dyDescent="0.35">
      <c r="A116" s="29" t="str">
        <f t="shared" ca="1" si="5"/>
        <v>C1. Country need planned to be covered by domestic resources</v>
      </c>
      <c r="B116" s="56" t="s">
        <v>27</v>
      </c>
      <c r="C116" s="56" t="s">
        <v>362</v>
      </c>
      <c r="D116" s="56" t="s">
        <v>415</v>
      </c>
      <c r="E116" s="29"/>
      <c r="G116" s="29" t="str">
        <f ca="1">OFFSET($H116,0,LangOffset,1,1)</f>
        <v>This sheet contains a blank table in the case where the applicant wishes to submit a table for a module/intervention that is not specified in the instructions.
This table is unprotected, therefore formulas in the cells can be changed if required. The table can also be copied if more than one is needed.</v>
      </c>
      <c r="H116" s="29" t="s">
        <v>60</v>
      </c>
      <c r="I116" s="56" t="s">
        <v>388</v>
      </c>
      <c r="J116" s="56" t="s">
        <v>434</v>
      </c>
      <c r="K116" s="29"/>
    </row>
    <row r="117" spans="1:13" ht="28" x14ac:dyDescent="0.35">
      <c r="A117" s="29" t="str">
        <f t="shared" ca="1" si="5"/>
        <v>C2. Country need planned to be covered by external resources</v>
      </c>
      <c r="B117" s="56" t="s">
        <v>28</v>
      </c>
      <c r="C117" s="56" t="s">
        <v>363</v>
      </c>
      <c r="D117" s="56" t="s">
        <v>416</v>
      </c>
      <c r="E117" s="29"/>
      <c r="G117" s="30"/>
      <c r="H117" s="30"/>
      <c r="I117" s="81"/>
      <c r="J117" s="81"/>
      <c r="K117" s="30"/>
    </row>
    <row r="118" spans="1:13" ht="14.5" x14ac:dyDescent="0.35">
      <c r="A118" s="29" t="str">
        <f t="shared" ca="1" si="5"/>
        <v>C3. Total country need already covered</v>
      </c>
      <c r="B118" s="56" t="s">
        <v>478</v>
      </c>
      <c r="C118" s="56" t="s">
        <v>480</v>
      </c>
      <c r="D118" s="56" t="s">
        <v>417</v>
      </c>
      <c r="E118" s="29"/>
      <c r="G118" s="27" t="str">
        <f ca="1">OFFSET($H118,0,LangOffset,1,1)</f>
        <v>Latest version updated: 9 February 2023</v>
      </c>
      <c r="H118" s="287" t="s">
        <v>1279</v>
      </c>
      <c r="I118" s="287" t="s">
        <v>1280</v>
      </c>
      <c r="J118" s="287" t="s">
        <v>1281</v>
      </c>
      <c r="K118" s="55"/>
    </row>
    <row r="119" spans="1:13" x14ac:dyDescent="0.35">
      <c r="A119" s="30"/>
      <c r="B119" s="81"/>
      <c r="C119" s="81"/>
      <c r="D119" s="81"/>
      <c r="E119" s="30"/>
      <c r="G119" s="30"/>
      <c r="H119" s="30"/>
      <c r="I119" s="81"/>
      <c r="J119" s="81"/>
      <c r="K119" s="30"/>
    </row>
    <row r="120" spans="1:13" x14ac:dyDescent="0.35">
      <c r="A120" s="29" t="str">
        <f t="shared" ca="1" si="5"/>
        <v>Malaria - Treatment</v>
      </c>
      <c r="B120" s="56" t="s">
        <v>308</v>
      </c>
      <c r="C120" s="56" t="s">
        <v>364</v>
      </c>
      <c r="D120" s="56" t="s">
        <v>418</v>
      </c>
      <c r="E120" s="29"/>
      <c r="G120" s="27">
        <f t="shared" ref="G120:G142" ca="1" si="6">OFFSET($H120,0,LangOffset,1,1)</f>
        <v>0</v>
      </c>
    </row>
    <row r="121" spans="1:13" ht="56" x14ac:dyDescent="0.35">
      <c r="A121" s="29" t="str">
        <f t="shared" ca="1" si="5"/>
        <v>CM-2a: Proportion of confirmed malaria cases that receive first-line antimalarial treatment at public sector health facilities</v>
      </c>
      <c r="B121" s="83" t="s">
        <v>876</v>
      </c>
      <c r="C121" s="127" t="s">
        <v>1071</v>
      </c>
      <c r="D121" s="127" t="s">
        <v>942</v>
      </c>
      <c r="E121" s="29"/>
      <c r="G121" s="27">
        <f t="shared" ca="1" si="6"/>
        <v>0</v>
      </c>
    </row>
    <row r="122" spans="1:13" ht="42" x14ac:dyDescent="0.35">
      <c r="A122" s="29" t="str">
        <f t="shared" ca="1" si="5"/>
        <v>CM-2b: Proportion of confirmed malaria cases that received first-line antimalarial treatment in the community</v>
      </c>
      <c r="B122" s="83" t="s">
        <v>877</v>
      </c>
      <c r="C122" s="127" t="s">
        <v>1072</v>
      </c>
      <c r="D122" s="127" t="s">
        <v>943</v>
      </c>
      <c r="E122" s="29"/>
      <c r="G122" s="27">
        <f t="shared" ca="1" si="6"/>
        <v>0</v>
      </c>
    </row>
    <row r="123" spans="1:13" ht="56" x14ac:dyDescent="0.35">
      <c r="A123" s="29" t="str">
        <f t="shared" ca="1" si="5"/>
        <v xml:space="preserve">CM-2c: Proportion of confirmed malaria cases that received first-line antimalarial treatment at private sector sites </v>
      </c>
      <c r="B123" s="83" t="s">
        <v>861</v>
      </c>
      <c r="C123" s="127" t="s">
        <v>1073</v>
      </c>
      <c r="D123" s="127" t="s">
        <v>1074</v>
      </c>
      <c r="E123" s="29"/>
      <c r="G123" s="27">
        <f t="shared" ca="1" si="6"/>
        <v>0</v>
      </c>
    </row>
    <row r="124" spans="1:13" ht="28" x14ac:dyDescent="0.35">
      <c r="A124" s="29" t="str">
        <f t="shared" ca="1" si="5"/>
        <v>A. Total estimated malaria cases (public sector)</v>
      </c>
      <c r="B124" s="56" t="s">
        <v>14</v>
      </c>
      <c r="C124" s="56" t="s">
        <v>365</v>
      </c>
      <c r="D124" s="56" t="s">
        <v>419</v>
      </c>
      <c r="E124" s="29"/>
      <c r="G124" s="27">
        <f t="shared" ca="1" si="6"/>
        <v>0</v>
      </c>
    </row>
    <row r="125" spans="1:13" ht="28" x14ac:dyDescent="0.35">
      <c r="A125" s="29" t="str">
        <f t="shared" ca="1" si="5"/>
        <v>A. Total estimated malaria cases (community)</v>
      </c>
      <c r="B125" s="56" t="s">
        <v>15</v>
      </c>
      <c r="C125" s="56" t="s">
        <v>366</v>
      </c>
      <c r="D125" s="56" t="s">
        <v>420</v>
      </c>
      <c r="E125" s="29"/>
      <c r="G125" s="27">
        <f t="shared" ca="1" si="6"/>
        <v>0</v>
      </c>
    </row>
    <row r="126" spans="1:13" ht="28" x14ac:dyDescent="0.35">
      <c r="A126" s="29" t="str">
        <f t="shared" ca="1" si="5"/>
        <v>A. Total estimated malaria cases (private sector)</v>
      </c>
      <c r="B126" s="56" t="s">
        <v>16</v>
      </c>
      <c r="C126" s="56" t="s">
        <v>367</v>
      </c>
      <c r="D126" s="56" t="s">
        <v>421</v>
      </c>
      <c r="E126" s="29"/>
      <c r="G126" s="27">
        <f t="shared" ca="1" si="6"/>
        <v>0</v>
      </c>
    </row>
    <row r="127" spans="1:13" x14ac:dyDescent="0.35">
      <c r="A127" s="30"/>
      <c r="B127" s="81"/>
      <c r="C127" s="81"/>
      <c r="D127" s="81"/>
      <c r="E127" s="30"/>
      <c r="G127" s="27">
        <f t="shared" ca="1" si="6"/>
        <v>0</v>
      </c>
    </row>
    <row r="128" spans="1:13" x14ac:dyDescent="0.35">
      <c r="A128" s="29" t="str">
        <f t="shared" ca="1" si="5"/>
        <v>Total population</v>
      </c>
      <c r="B128" s="56" t="s">
        <v>17</v>
      </c>
      <c r="C128" s="56" t="s">
        <v>368</v>
      </c>
      <c r="D128" s="56" t="s">
        <v>422</v>
      </c>
      <c r="E128" s="29"/>
      <c r="G128" s="27">
        <f t="shared" ca="1" si="6"/>
        <v>0</v>
      </c>
    </row>
    <row r="129" spans="1:7" ht="28" x14ac:dyDescent="0.35">
      <c r="A129" s="29" t="str">
        <f t="shared" ca="1" si="5"/>
        <v>H1. Country need planned to be covered by domestic resources</v>
      </c>
      <c r="B129" s="56" t="s">
        <v>29</v>
      </c>
      <c r="C129" s="56" t="s">
        <v>369</v>
      </c>
      <c r="D129" s="56" t="s">
        <v>423</v>
      </c>
      <c r="E129" s="29"/>
      <c r="G129" s="27">
        <f t="shared" ca="1" si="6"/>
        <v>0</v>
      </c>
    </row>
    <row r="130" spans="1:7" ht="28" x14ac:dyDescent="0.35">
      <c r="A130" s="29" t="str">
        <f t="shared" ca="1" si="5"/>
        <v>H2. Country need planned to be covered by external resources</v>
      </c>
      <c r="B130" s="56" t="s">
        <v>30</v>
      </c>
      <c r="C130" s="56" t="s">
        <v>370</v>
      </c>
      <c r="D130" s="56" t="s">
        <v>424</v>
      </c>
      <c r="E130" s="29"/>
      <c r="G130" s="27">
        <f t="shared" ca="1" si="6"/>
        <v>0</v>
      </c>
    </row>
    <row r="131" spans="1:7" ht="28" x14ac:dyDescent="0.35">
      <c r="A131" s="29" t="str">
        <f t="shared" ca="1" si="5"/>
        <v>H. Total country need already covered: H1 + H2</v>
      </c>
      <c r="B131" s="56" t="s">
        <v>1167</v>
      </c>
      <c r="C131" s="56" t="s">
        <v>1236</v>
      </c>
      <c r="D131" s="56" t="s">
        <v>1168</v>
      </c>
      <c r="E131" s="29"/>
      <c r="G131" s="27">
        <f t="shared" ca="1" si="6"/>
        <v>0</v>
      </c>
    </row>
    <row r="132" spans="1:7" x14ac:dyDescent="0.35">
      <c r="A132" s="29" t="str">
        <f t="shared" ca="1" si="5"/>
        <v>L.  Remaining gap: G - K</v>
      </c>
      <c r="B132" s="56" t="s">
        <v>1076</v>
      </c>
      <c r="C132" s="56" t="s">
        <v>371</v>
      </c>
      <c r="D132" s="56" t="s">
        <v>461</v>
      </c>
      <c r="E132" s="29"/>
      <c r="G132" s="27">
        <f t="shared" ca="1" si="6"/>
        <v>0</v>
      </c>
    </row>
    <row r="133" spans="1:7" x14ac:dyDescent="0.35">
      <c r="A133" s="30"/>
      <c r="B133" s="81"/>
      <c r="C133" s="81"/>
      <c r="D133" s="81"/>
      <c r="E133" s="30"/>
      <c r="G133" s="27">
        <f t="shared" ca="1" si="6"/>
        <v>0</v>
      </c>
    </row>
    <row r="134" spans="1:7" ht="28" x14ac:dyDescent="0.35">
      <c r="A134" s="29" t="str">
        <f t="shared" ca="1" si="5"/>
        <v>C1. Country target planned to be covered by domestic resources</v>
      </c>
      <c r="B134" s="56" t="s">
        <v>33</v>
      </c>
      <c r="C134" s="56" t="s">
        <v>372</v>
      </c>
      <c r="D134" s="56" t="s">
        <v>415</v>
      </c>
      <c r="E134" s="29"/>
      <c r="G134" s="27">
        <f t="shared" ca="1" si="6"/>
        <v>0</v>
      </c>
    </row>
    <row r="135" spans="1:7" ht="28" x14ac:dyDescent="0.35">
      <c r="A135" s="29" t="str">
        <f t="shared" ca="1" si="5"/>
        <v>C2. Country target planned to be covered by external resources</v>
      </c>
      <c r="B135" s="56" t="s">
        <v>34</v>
      </c>
      <c r="C135" s="56" t="s">
        <v>373</v>
      </c>
      <c r="D135" s="56" t="s">
        <v>416</v>
      </c>
      <c r="E135" s="29"/>
      <c r="G135" s="27">
        <f t="shared" ca="1" si="6"/>
        <v>0</v>
      </c>
    </row>
    <row r="136" spans="1:7" x14ac:dyDescent="0.35">
      <c r="A136" s="29" t="str">
        <f t="shared" ca="1" si="5"/>
        <v>Target population</v>
      </c>
      <c r="B136" s="56" t="s">
        <v>18</v>
      </c>
      <c r="C136" s="56" t="s">
        <v>374</v>
      </c>
      <c r="D136" s="56" t="s">
        <v>514</v>
      </c>
      <c r="E136" s="29"/>
      <c r="G136" s="27">
        <f t="shared" ca="1" si="6"/>
        <v>0</v>
      </c>
    </row>
    <row r="137" spans="1:7" x14ac:dyDescent="0.35">
      <c r="A137" s="29" t="str">
        <f t="shared" ca="1" si="5"/>
        <v>G. Remaining gap: B - F</v>
      </c>
      <c r="B137" s="56" t="s">
        <v>315</v>
      </c>
      <c r="C137" s="56" t="s">
        <v>1237</v>
      </c>
      <c r="D137" s="56" t="s">
        <v>462</v>
      </c>
      <c r="E137" s="29"/>
      <c r="G137" s="27">
        <f t="shared" ca="1" si="6"/>
        <v>0</v>
      </c>
    </row>
    <row r="138" spans="1:7" x14ac:dyDescent="0.35">
      <c r="A138" s="30"/>
      <c r="B138" s="81"/>
      <c r="C138" s="81"/>
      <c r="D138" s="81"/>
      <c r="E138" s="30"/>
      <c r="G138" s="27">
        <f t="shared" ca="1" si="6"/>
        <v>0</v>
      </c>
    </row>
    <row r="139" spans="1:7" x14ac:dyDescent="0.35">
      <c r="A139" s="27" t="str">
        <f t="shared" ca="1" si="5"/>
        <v>Malaria</v>
      </c>
      <c r="B139" s="56" t="s">
        <v>35</v>
      </c>
      <c r="C139" s="56" t="s">
        <v>375</v>
      </c>
      <c r="D139" s="56" t="s">
        <v>35</v>
      </c>
      <c r="G139" s="27">
        <f t="shared" ca="1" si="6"/>
        <v>0</v>
      </c>
    </row>
    <row r="140" spans="1:7" x14ac:dyDescent="0.35">
      <c r="A140" s="27" t="str">
        <f t="shared" ca="1" si="5"/>
        <v>Country need already covered</v>
      </c>
      <c r="B140" s="56" t="s">
        <v>289</v>
      </c>
      <c r="C140" s="56" t="s">
        <v>338</v>
      </c>
      <c r="D140" s="56" t="s">
        <v>425</v>
      </c>
      <c r="G140" s="27">
        <f t="shared" ca="1" si="6"/>
        <v>0</v>
      </c>
    </row>
    <row r="141" spans="1:7" x14ac:dyDescent="0.35">
      <c r="A141" s="30">
        <f t="shared" ca="1" si="5"/>
        <v>0</v>
      </c>
      <c r="B141" s="81"/>
      <c r="C141" s="81"/>
      <c r="D141" s="81"/>
      <c r="E141" s="30"/>
      <c r="G141" s="27">
        <f t="shared" ca="1" si="6"/>
        <v>0</v>
      </c>
    </row>
    <row r="142" spans="1:7" x14ac:dyDescent="0.3">
      <c r="A142" s="27" t="str">
        <f ca="1">OFFSET($B142,0,LangOffset,1,1)</f>
        <v>Addressing insecticide resistance</v>
      </c>
      <c r="B142" s="57" t="s">
        <v>473</v>
      </c>
      <c r="C142" s="68" t="s">
        <v>517</v>
      </c>
      <c r="D142" s="65" t="s">
        <v>508</v>
      </c>
      <c r="G142" s="27">
        <f t="shared" ca="1" si="6"/>
        <v>0</v>
      </c>
    </row>
    <row r="143" spans="1:7" ht="14.25" customHeight="1" x14ac:dyDescent="0.3">
      <c r="A143" s="27" t="str">
        <f t="shared" ca="1" si="5"/>
        <v>M. From total nets (line G.- all channels), total nets that should be PBOs based on resistance data</v>
      </c>
      <c r="B143" s="57" t="s">
        <v>474</v>
      </c>
      <c r="C143" s="68" t="s">
        <v>1111</v>
      </c>
      <c r="D143" s="65" t="s">
        <v>509</v>
      </c>
      <c r="G143" s="27">
        <f t="shared" ref="G143:G202" ca="1" si="7">OFFSET($H143,0,LangOffset,1,1)</f>
        <v>0</v>
      </c>
    </row>
    <row r="144" spans="1:7" ht="14.25" customHeight="1" x14ac:dyDescent="0.3">
      <c r="A144" s="27" t="str">
        <f t="shared" ca="1" si="5"/>
        <v>N. Total PBOs funded by other sources (government or other partners)</v>
      </c>
      <c r="B144" s="57" t="s">
        <v>475</v>
      </c>
      <c r="C144" s="68" t="s">
        <v>518</v>
      </c>
      <c r="D144" s="65" t="s">
        <v>510</v>
      </c>
      <c r="G144" s="27">
        <f t="shared" ca="1" si="7"/>
        <v>0</v>
      </c>
    </row>
    <row r="145" spans="1:7" x14ac:dyDescent="0.3">
      <c r="A145" s="27" t="str">
        <f t="shared" ca="1" si="5"/>
        <v>O. Remaining gap in PBO nets</v>
      </c>
      <c r="B145" s="57" t="s">
        <v>476</v>
      </c>
      <c r="C145" s="68" t="s">
        <v>519</v>
      </c>
      <c r="D145" s="65" t="s">
        <v>511</v>
      </c>
      <c r="G145" s="27">
        <f t="shared" ca="1" si="7"/>
        <v>0</v>
      </c>
    </row>
    <row r="146" spans="1:7" ht="14.25" customHeight="1" x14ac:dyDescent="0.3">
      <c r="A146" s="27" t="str">
        <f t="shared" ca="1" si="5"/>
        <v>P. Total amount of PBO nets funded through the allocation amount (based on RBM PBO table) **PBOs cannot be proposed within allocation if there are gaps in pyrethroid-only nets (i.e. L must be zero)</v>
      </c>
      <c r="B146" s="57" t="s">
        <v>488</v>
      </c>
      <c r="C146" s="68" t="s">
        <v>520</v>
      </c>
      <c r="D146" s="65" t="s">
        <v>512</v>
      </c>
      <c r="G146" s="27">
        <f t="shared" ca="1" si="7"/>
        <v>0</v>
      </c>
    </row>
    <row r="147" spans="1:7" x14ac:dyDescent="0.3">
      <c r="A147" s="27" t="str">
        <f t="shared" ca="1" si="5"/>
        <v>Q. Remaining gap in PBO nets: O-P</v>
      </c>
      <c r="B147" s="57" t="s">
        <v>477</v>
      </c>
      <c r="C147" s="68" t="s">
        <v>1272</v>
      </c>
      <c r="D147" s="65" t="s">
        <v>513</v>
      </c>
      <c r="G147" s="27">
        <f t="shared" ca="1" si="7"/>
        <v>0</v>
      </c>
    </row>
    <row r="148" spans="1:7" ht="14.25" customHeight="1" x14ac:dyDescent="0.35">
      <c r="A148" s="30"/>
      <c r="B148" s="81"/>
      <c r="C148" s="81"/>
      <c r="D148" s="81"/>
      <c r="E148" s="30"/>
      <c r="G148" s="27">
        <f t="shared" ca="1" si="7"/>
        <v>0</v>
      </c>
    </row>
    <row r="149" spans="1:7" ht="42" x14ac:dyDescent="0.35">
      <c r="A149" s="29" t="str">
        <f ca="1">OFFSET($B149,0,LangOffset,1,1)</f>
        <v>D. Expected annual gap in meeting the need: A - C3</v>
      </c>
      <c r="B149" s="56" t="s">
        <v>495</v>
      </c>
      <c r="C149" s="56" t="s">
        <v>496</v>
      </c>
      <c r="D149" s="56" t="s">
        <v>497</v>
      </c>
      <c r="G149" s="27">
        <f t="shared" ca="1" si="7"/>
        <v>0</v>
      </c>
    </row>
    <row r="150" spans="1:7" ht="28" x14ac:dyDescent="0.35">
      <c r="A150" s="29" t="str">
        <f t="shared" ref="A150" ca="1" si="8">OFFSET($B150,0,LangOffset,1,1)</f>
        <v>F. Coverage from allocation amount and other resources: E + C3</v>
      </c>
      <c r="B150" s="56" t="s">
        <v>498</v>
      </c>
      <c r="C150" s="59" t="s">
        <v>1238</v>
      </c>
      <c r="D150" s="56" t="s">
        <v>499</v>
      </c>
      <c r="G150" s="27">
        <f t="shared" ca="1" si="7"/>
        <v>0</v>
      </c>
    </row>
    <row r="151" spans="1:7" x14ac:dyDescent="0.35">
      <c r="A151" s="27">
        <f t="shared" ca="1" si="5"/>
        <v>0</v>
      </c>
      <c r="G151" s="27">
        <f t="shared" ca="1" si="7"/>
        <v>0</v>
      </c>
    </row>
    <row r="152" spans="1:7" ht="28" x14ac:dyDescent="0.35">
      <c r="A152" s="29" t="str">
        <f t="shared" ca="1" si="5"/>
        <v>A. Total estimated suspected malaria cases (private sector)</v>
      </c>
      <c r="B152" s="56" t="s">
        <v>782</v>
      </c>
      <c r="C152" s="56" t="s">
        <v>783</v>
      </c>
      <c r="D152" s="56" t="s">
        <v>784</v>
      </c>
      <c r="G152" s="27">
        <f t="shared" ca="1" si="7"/>
        <v>0</v>
      </c>
    </row>
    <row r="153" spans="1:7" x14ac:dyDescent="0.35">
      <c r="A153" s="30"/>
      <c r="B153" s="81"/>
      <c r="C153" s="81"/>
      <c r="D153" s="81"/>
      <c r="E153" s="30"/>
      <c r="G153" s="27">
        <f t="shared" ca="1" si="7"/>
        <v>0</v>
      </c>
    </row>
    <row r="154" spans="1:7" ht="42" x14ac:dyDescent="0.35">
      <c r="A154" s="27" t="str">
        <f t="shared" ca="1" si="5"/>
        <v>Proportion of suspected malaria cases that receive a parasitological test in the community (RDTs)</v>
      </c>
      <c r="B154" s="83" t="s">
        <v>306</v>
      </c>
      <c r="C154" s="126" t="s">
        <v>944</v>
      </c>
      <c r="D154" s="126" t="s">
        <v>945</v>
      </c>
      <c r="G154" s="27">
        <f t="shared" ca="1" si="7"/>
        <v>0</v>
      </c>
    </row>
    <row r="155" spans="1:7" x14ac:dyDescent="0.35">
      <c r="A155" s="30"/>
      <c r="B155" s="81"/>
      <c r="C155" s="81"/>
      <c r="D155" s="81"/>
      <c r="E155" s="30"/>
      <c r="G155" s="27">
        <f t="shared" ca="1" si="7"/>
        <v>0</v>
      </c>
    </row>
    <row r="156" spans="1:7" ht="28" x14ac:dyDescent="0.35">
      <c r="A156" s="27" t="str">
        <f t="shared" ca="1" si="5"/>
        <v>A. Total estimated malaria cases (all sectors)</v>
      </c>
      <c r="B156" s="83" t="s">
        <v>814</v>
      </c>
      <c r="C156" s="126" t="s">
        <v>946</v>
      </c>
      <c r="D156" s="126" t="s">
        <v>947</v>
      </c>
      <c r="G156" s="27">
        <f t="shared" ca="1" si="7"/>
        <v>0</v>
      </c>
    </row>
    <row r="157" spans="1:7" ht="28" x14ac:dyDescent="0.35">
      <c r="A157" s="27" t="str">
        <f t="shared" ca="1" si="5"/>
        <v>B. Country targets 
(from National Strategic Plan)</v>
      </c>
      <c r="B157" s="83" t="s">
        <v>287</v>
      </c>
      <c r="C157" s="126" t="s">
        <v>1174</v>
      </c>
      <c r="D157" s="126" t="s">
        <v>1177</v>
      </c>
      <c r="G157" s="27">
        <f t="shared" ca="1" si="7"/>
        <v>0</v>
      </c>
    </row>
    <row r="158" spans="1:7" ht="28" x14ac:dyDescent="0.35">
      <c r="A158" s="27" t="str">
        <f ca="1">OFFSET($B158,0,LangOffset,1,1)</f>
        <v>B1. Country targets (from National Strategic Plan) of ACT 1</v>
      </c>
      <c r="B158" s="83" t="s">
        <v>815</v>
      </c>
      <c r="C158" s="126" t="s">
        <v>948</v>
      </c>
      <c r="D158" s="126" t="s">
        <v>1077</v>
      </c>
      <c r="G158" s="27">
        <f t="shared" ca="1" si="7"/>
        <v>0</v>
      </c>
    </row>
    <row r="159" spans="1:7" ht="28" x14ac:dyDescent="0.35">
      <c r="A159" s="27" t="str">
        <f ca="1">OFFSET($B159,0,LangOffset,1,1)</f>
        <v>B2. Country targets (from National Strategic Plan) of ACT 2</v>
      </c>
      <c r="B159" s="83" t="s">
        <v>817</v>
      </c>
      <c r="C159" s="126" t="s">
        <v>949</v>
      </c>
      <c r="D159" s="126" t="s">
        <v>1176</v>
      </c>
      <c r="G159" s="27">
        <f t="shared" ca="1" si="7"/>
        <v>0</v>
      </c>
    </row>
    <row r="160" spans="1:7" ht="28" x14ac:dyDescent="0.35">
      <c r="A160" s="27" t="str">
        <f ca="1">OFFSET($B160,0,LangOffset,1,1)</f>
        <v>B3. Country targets (from National Strategic Plan) of ACT 3</v>
      </c>
      <c r="B160" s="83" t="s">
        <v>816</v>
      </c>
      <c r="C160" s="97" t="s">
        <v>950</v>
      </c>
      <c r="D160" s="97" t="s">
        <v>1175</v>
      </c>
      <c r="G160" s="27">
        <f t="shared" ca="1" si="7"/>
        <v>0</v>
      </c>
    </row>
    <row r="161" spans="1:7" ht="14.15" customHeight="1" x14ac:dyDescent="0.35">
      <c r="A161" s="30"/>
      <c r="B161" s="81"/>
      <c r="C161" s="81"/>
      <c r="D161" s="81"/>
      <c r="E161" s="30"/>
      <c r="G161" s="27">
        <f t="shared" ca="1" si="7"/>
        <v>0</v>
      </c>
    </row>
    <row r="162" spans="1:7" ht="28" x14ac:dyDescent="0.35">
      <c r="A162" s="27" t="str">
        <f t="shared" ca="1" si="5"/>
        <v>Severe Malaria Programmatic Gap Table</v>
      </c>
      <c r="B162" s="83" t="s">
        <v>818</v>
      </c>
      <c r="C162" s="126" t="s">
        <v>951</v>
      </c>
      <c r="D162" s="126" t="s">
        <v>952</v>
      </c>
      <c r="G162" s="27">
        <f t="shared" ca="1" si="7"/>
        <v>0</v>
      </c>
    </row>
    <row r="163" spans="1:7" ht="42" x14ac:dyDescent="0.35">
      <c r="A163" s="27" t="str">
        <f t="shared" ca="1" si="5"/>
        <v>Proportion of severe malaria cases that receive nationally recommended antimalarial treatment (all sectors)</v>
      </c>
      <c r="B163" s="83" t="s">
        <v>878</v>
      </c>
      <c r="C163" s="126" t="s">
        <v>953</v>
      </c>
      <c r="D163" s="126" t="s">
        <v>945</v>
      </c>
      <c r="G163" s="27">
        <f t="shared" ca="1" si="7"/>
        <v>0</v>
      </c>
    </row>
    <row r="164" spans="1:7" ht="42" x14ac:dyDescent="0.35">
      <c r="A164" s="27" t="str">
        <f t="shared" ca="1" si="5"/>
        <v xml:space="preserve">A1. Total estimated  malaria cases (in public health facilities, community and private sector sites) </v>
      </c>
      <c r="B164" s="83" t="s">
        <v>793</v>
      </c>
      <c r="C164" s="126" t="s">
        <v>954</v>
      </c>
      <c r="D164" s="126" t="s">
        <v>955</v>
      </c>
      <c r="G164" s="27">
        <f t="shared" ca="1" si="7"/>
        <v>0</v>
      </c>
    </row>
    <row r="165" spans="1:7" ht="28" x14ac:dyDescent="0.35">
      <c r="A165" s="27" t="str">
        <f t="shared" ca="1" si="5"/>
        <v>A2. Total estimated severe malaria cases (prereferral and hospitalized)</v>
      </c>
      <c r="B165" s="83" t="s">
        <v>810</v>
      </c>
      <c r="C165" s="126" t="s">
        <v>956</v>
      </c>
      <c r="D165" s="126" t="s">
        <v>957</v>
      </c>
      <c r="G165" s="27">
        <f t="shared" ca="1" si="7"/>
        <v>0</v>
      </c>
    </row>
    <row r="166" spans="1:7" ht="42" x14ac:dyDescent="0.35">
      <c r="A166" s="27" t="str">
        <f t="shared" ca="1" si="5"/>
        <v>B. Country targets (from National Strategic Plan): severe malaria (pre-referral and hospitalized)</v>
      </c>
      <c r="B166" s="83" t="s">
        <v>811</v>
      </c>
      <c r="C166" s="126" t="s">
        <v>1078</v>
      </c>
      <c r="D166" s="126" t="s">
        <v>1079</v>
      </c>
      <c r="G166" s="27">
        <f t="shared" ca="1" si="7"/>
        <v>0</v>
      </c>
    </row>
    <row r="167" spans="1:7" x14ac:dyDescent="0.35">
      <c r="A167" s="27" t="str">
        <f ca="1">OFFSET($B167,0,LangOffset,1,1)</f>
        <v>B1. Pre-referral (rectal artesunate)</v>
      </c>
      <c r="B167" s="83" t="s">
        <v>812</v>
      </c>
      <c r="C167" s="126" t="s">
        <v>958</v>
      </c>
      <c r="D167" s="126" t="s">
        <v>959</v>
      </c>
      <c r="G167" s="27">
        <f t="shared" ca="1" si="7"/>
        <v>0</v>
      </c>
    </row>
    <row r="168" spans="1:7" ht="28" x14ac:dyDescent="0.35">
      <c r="A168" s="27" t="str">
        <f ca="1">OFFSET($B168,0,LangOffset,1,1)</f>
        <v>B2. Admitted (injectable antimalarial)</v>
      </c>
      <c r="B168" s="83" t="s">
        <v>819</v>
      </c>
      <c r="C168" s="126" t="s">
        <v>960</v>
      </c>
      <c r="D168" s="126" t="s">
        <v>1080</v>
      </c>
      <c r="G168" s="27">
        <f t="shared" ca="1" si="7"/>
        <v>0</v>
      </c>
    </row>
    <row r="169" spans="1:7" x14ac:dyDescent="0.35">
      <c r="A169" s="27" t="str">
        <f ca="1">OFFSET($B169,0,LangOffset,1,1)</f>
        <v>Admitted severe malaria cases</v>
      </c>
      <c r="B169" s="83" t="s">
        <v>820</v>
      </c>
      <c r="C169" s="126" t="s">
        <v>961</v>
      </c>
      <c r="D169" s="126" t="s">
        <v>1081</v>
      </c>
      <c r="G169" s="27">
        <f t="shared" ca="1" si="7"/>
        <v>0</v>
      </c>
    </row>
    <row r="170" spans="1:7" ht="28" x14ac:dyDescent="0.35">
      <c r="A170" s="27" t="str">
        <f t="shared" ref="A170:A234" ca="1" si="9">OFFSET($B170,0,LangOffset,1,1)</f>
        <v>C1. Country need planned to be covered by domestic resources</v>
      </c>
      <c r="B170" s="83" t="s">
        <v>27</v>
      </c>
      <c r="C170" s="126" t="s">
        <v>962</v>
      </c>
      <c r="D170" s="126" t="s">
        <v>1082</v>
      </c>
      <c r="G170" s="27">
        <f t="shared" ca="1" si="7"/>
        <v>0</v>
      </c>
    </row>
    <row r="171" spans="1:7" ht="28" x14ac:dyDescent="0.35">
      <c r="A171" s="27" t="str">
        <f ca="1">OFFSET($B171,0,LangOffset,1,1)</f>
        <v>C2. Country need planned to be covered by external resources</v>
      </c>
      <c r="B171" s="83" t="s">
        <v>28</v>
      </c>
      <c r="C171" s="126" t="s">
        <v>963</v>
      </c>
      <c r="D171" s="126" t="s">
        <v>1083</v>
      </c>
      <c r="G171" s="27">
        <f t="shared" ca="1" si="7"/>
        <v>0</v>
      </c>
    </row>
    <row r="172" spans="1:7" x14ac:dyDescent="0.35">
      <c r="A172" s="27" t="str">
        <f ca="1">OFFSET($B172,0,LangOffset,1,1)</f>
        <v>C3. Total country need already covered</v>
      </c>
      <c r="B172" s="83" t="s">
        <v>478</v>
      </c>
      <c r="C172" s="126" t="s">
        <v>480</v>
      </c>
      <c r="D172" s="126" t="s">
        <v>1084</v>
      </c>
      <c r="G172" s="27">
        <f t="shared" ca="1" si="7"/>
        <v>0</v>
      </c>
    </row>
    <row r="173" spans="1:7" ht="28" x14ac:dyDescent="0.35">
      <c r="A173" s="27" t="str">
        <f t="shared" ca="1" si="9"/>
        <v>D. Expected annual gap in meeting the need: B2 - C3</v>
      </c>
      <c r="B173" s="83" t="s">
        <v>1163</v>
      </c>
      <c r="C173" s="126" t="s">
        <v>1239</v>
      </c>
      <c r="D173" s="126" t="s">
        <v>965</v>
      </c>
      <c r="G173" s="27">
        <f t="shared" ca="1" si="7"/>
        <v>0</v>
      </c>
    </row>
    <row r="174" spans="1:7" x14ac:dyDescent="0.35">
      <c r="A174" s="27" t="str">
        <f t="shared" ca="1" si="9"/>
        <v>G. Remaining gap: B2 - F</v>
      </c>
      <c r="B174" s="83" t="s">
        <v>822</v>
      </c>
      <c r="C174" s="126" t="s">
        <v>1240</v>
      </c>
      <c r="D174" s="126" t="s">
        <v>966</v>
      </c>
      <c r="G174" s="27">
        <f t="shared" ca="1" si="7"/>
        <v>0</v>
      </c>
    </row>
    <row r="175" spans="1:7" x14ac:dyDescent="0.35">
      <c r="A175" s="27" t="str">
        <f t="shared" ca="1" si="9"/>
        <v>Pre-referral severe malaria cases</v>
      </c>
      <c r="B175" s="83" t="s">
        <v>813</v>
      </c>
      <c r="C175" s="126" t="s">
        <v>967</v>
      </c>
      <c r="D175" s="126" t="s">
        <v>975</v>
      </c>
      <c r="G175" s="27">
        <f t="shared" ca="1" si="7"/>
        <v>0</v>
      </c>
    </row>
    <row r="176" spans="1:7" ht="28" x14ac:dyDescent="0.35">
      <c r="A176" s="27" t="str">
        <f t="shared" ca="1" si="9"/>
        <v>H1. Country need planned to be covered by domestic resources</v>
      </c>
      <c r="B176" s="83" t="s">
        <v>29</v>
      </c>
      <c r="C176" s="126" t="s">
        <v>968</v>
      </c>
      <c r="D176" s="126" t="s">
        <v>1085</v>
      </c>
      <c r="G176" s="27">
        <f t="shared" ca="1" si="7"/>
        <v>0</v>
      </c>
    </row>
    <row r="177" spans="1:7" ht="28" x14ac:dyDescent="0.35">
      <c r="A177" s="27" t="str">
        <f t="shared" ca="1" si="9"/>
        <v>H2. Country need planned to be covered by external resources</v>
      </c>
      <c r="B177" s="83" t="s">
        <v>30</v>
      </c>
      <c r="C177" s="126" t="s">
        <v>969</v>
      </c>
      <c r="D177" s="126" t="s">
        <v>1086</v>
      </c>
      <c r="G177" s="27">
        <f t="shared" ca="1" si="7"/>
        <v>0</v>
      </c>
    </row>
    <row r="178" spans="1:7" x14ac:dyDescent="0.35">
      <c r="A178" s="27" t="str">
        <f t="shared" ca="1" si="9"/>
        <v>H3. Total country need already covered</v>
      </c>
      <c r="B178" s="83" t="s">
        <v>794</v>
      </c>
      <c r="C178" s="126" t="s">
        <v>964</v>
      </c>
      <c r="D178" s="126" t="s">
        <v>1087</v>
      </c>
      <c r="G178" s="27">
        <f t="shared" ca="1" si="7"/>
        <v>0</v>
      </c>
    </row>
    <row r="179" spans="1:7" ht="28" x14ac:dyDescent="0.35">
      <c r="A179" s="27" t="str">
        <f t="shared" ca="1" si="9"/>
        <v>I. Expected annual gap in meeting the need: B1- H3</v>
      </c>
      <c r="B179" s="83" t="s">
        <v>821</v>
      </c>
      <c r="C179" s="126" t="s">
        <v>1241</v>
      </c>
      <c r="D179" s="126" t="s">
        <v>976</v>
      </c>
      <c r="G179" s="27">
        <f t="shared" ca="1" si="7"/>
        <v>0</v>
      </c>
    </row>
    <row r="180" spans="1:7" x14ac:dyDescent="0.35">
      <c r="A180" s="27" t="str">
        <f t="shared" ca="1" si="9"/>
        <v>J. Targets to be financed by allocation amount</v>
      </c>
      <c r="B180" s="83" t="s">
        <v>795</v>
      </c>
      <c r="C180" s="126" t="s">
        <v>970</v>
      </c>
      <c r="D180" s="126" t="s">
        <v>977</v>
      </c>
      <c r="G180" s="27">
        <f t="shared" ca="1" si="7"/>
        <v>0</v>
      </c>
    </row>
    <row r="181" spans="1:7" ht="28" x14ac:dyDescent="0.35">
      <c r="A181" s="27" t="str">
        <f t="shared" ca="1" si="9"/>
        <v>K. Coverage from allocation amount and other resources: J + H3</v>
      </c>
      <c r="B181" s="83" t="s">
        <v>796</v>
      </c>
      <c r="C181" s="126" t="s">
        <v>1242</v>
      </c>
      <c r="D181" s="126" t="s">
        <v>978</v>
      </c>
      <c r="G181" s="27">
        <f t="shared" ca="1" si="7"/>
        <v>0</v>
      </c>
    </row>
    <row r="182" spans="1:7" x14ac:dyDescent="0.35">
      <c r="A182" s="27" t="str">
        <f t="shared" ca="1" si="9"/>
        <v>L. Remaining gap: B1- K</v>
      </c>
      <c r="B182" s="291" t="s">
        <v>1273</v>
      </c>
      <c r="C182" s="291" t="s">
        <v>1275</v>
      </c>
      <c r="D182" s="291" t="s">
        <v>1274</v>
      </c>
      <c r="G182" s="27">
        <f t="shared" ca="1" si="7"/>
        <v>0</v>
      </c>
    </row>
    <row r="183" spans="1:7" ht="21" customHeight="1" x14ac:dyDescent="0.35">
      <c r="A183" s="30">
        <f t="shared" ca="1" si="9"/>
        <v>0</v>
      </c>
      <c r="B183" s="81"/>
      <c r="C183" s="81"/>
      <c r="D183" s="81"/>
      <c r="E183" s="30"/>
      <c r="G183" s="27">
        <f t="shared" ca="1" si="7"/>
        <v>0</v>
      </c>
    </row>
    <row r="184" spans="1:7" ht="70" x14ac:dyDescent="0.35">
      <c r="A184" s="27" t="str">
        <f t="shared" ca="1" si="9"/>
        <v>SPI-1: Proportion of pregnant women who received three or more doses of intermittent preventive treatment for malaria at antenatal clinics and through the community or other delivery methods</v>
      </c>
      <c r="B184" s="83" t="s">
        <v>875</v>
      </c>
      <c r="C184" s="126" t="s">
        <v>971</v>
      </c>
      <c r="D184" s="126" t="s">
        <v>979</v>
      </c>
      <c r="G184" s="27">
        <f t="shared" ca="1" si="7"/>
        <v>0</v>
      </c>
    </row>
    <row r="185" spans="1:7" ht="56" x14ac:dyDescent="0.35">
      <c r="A185" s="27" t="str">
        <f t="shared" ca="1" si="9"/>
        <v xml:space="preserve">SPI-2.1: Percentage of children who received the full number of courses of SMC per transmission season in the targeted areas </v>
      </c>
      <c r="B185" s="83" t="s">
        <v>883</v>
      </c>
      <c r="C185" s="126" t="s">
        <v>972</v>
      </c>
      <c r="D185" s="126" t="s">
        <v>1088</v>
      </c>
      <c r="G185" s="27">
        <f t="shared" ca="1" si="7"/>
        <v>0</v>
      </c>
    </row>
    <row r="186" spans="1:7" x14ac:dyDescent="0.35">
      <c r="A186" s="30">
        <f t="shared" ca="1" si="9"/>
        <v>0</v>
      </c>
      <c r="B186" s="81"/>
      <c r="C186" s="81"/>
      <c r="D186" s="81"/>
      <c r="E186" s="30"/>
      <c r="G186" s="27">
        <f t="shared" ca="1" si="7"/>
        <v>0</v>
      </c>
    </row>
    <row r="187" spans="1:7" x14ac:dyDescent="0.35">
      <c r="A187" s="27" t="str">
        <f t="shared" ca="1" si="9"/>
        <v>Overall country targets</v>
      </c>
      <c r="B187" s="83" t="s">
        <v>880</v>
      </c>
      <c r="C187" s="126" t="s">
        <v>973</v>
      </c>
      <c r="D187" s="126" t="s">
        <v>1043</v>
      </c>
      <c r="G187" s="27">
        <f t="shared" ca="1" si="7"/>
        <v>0</v>
      </c>
    </row>
    <row r="188" spans="1:7" ht="28" x14ac:dyDescent="0.35">
      <c r="A188" s="27" t="str">
        <f t="shared" ca="1" si="9"/>
        <v>A. Total estimated suspected malaria cases (all sectors)</v>
      </c>
      <c r="B188" s="83" t="s">
        <v>881</v>
      </c>
      <c r="C188" s="126" t="s">
        <v>974</v>
      </c>
      <c r="D188" s="126" t="s">
        <v>980</v>
      </c>
      <c r="G188" s="27">
        <f t="shared" ca="1" si="7"/>
        <v>0</v>
      </c>
    </row>
    <row r="189" spans="1:7" x14ac:dyDescent="0.35">
      <c r="A189" s="30">
        <f t="shared" ca="1" si="9"/>
        <v>0</v>
      </c>
      <c r="B189" s="81"/>
      <c r="C189" s="81"/>
      <c r="D189" s="81"/>
      <c r="E189" s="30"/>
      <c r="G189" s="27">
        <f t="shared" ca="1" si="7"/>
        <v>0</v>
      </c>
    </row>
    <row r="190" spans="1:7" ht="28" x14ac:dyDescent="0.35">
      <c r="A190" s="27" t="str">
        <f t="shared" ca="1" si="9"/>
        <v>A. Total estimated population in need/at risk within the target age group</v>
      </c>
      <c r="B190" s="83" t="s">
        <v>882</v>
      </c>
      <c r="C190" s="94" t="s">
        <v>1179</v>
      </c>
      <c r="D190" s="94" t="s">
        <v>1178</v>
      </c>
      <c r="G190" s="27">
        <f t="shared" ca="1" si="7"/>
        <v>0</v>
      </c>
    </row>
    <row r="191" spans="1:7" x14ac:dyDescent="0.35">
      <c r="A191" s="27">
        <f t="shared" ca="1" si="9"/>
        <v>0</v>
      </c>
      <c r="G191" s="27">
        <f t="shared" ca="1" si="7"/>
        <v>0</v>
      </c>
    </row>
    <row r="192" spans="1:7" x14ac:dyDescent="0.35">
      <c r="A192" s="27">
        <f t="shared" ca="1" si="9"/>
        <v>0</v>
      </c>
      <c r="G192" s="27">
        <f t="shared" ca="1" si="7"/>
        <v>0</v>
      </c>
    </row>
    <row r="193" spans="1:7" x14ac:dyDescent="0.35">
      <c r="A193" s="27">
        <f t="shared" ca="1" si="9"/>
        <v>0</v>
      </c>
      <c r="G193" s="27">
        <f t="shared" ca="1" si="7"/>
        <v>0</v>
      </c>
    </row>
    <row r="194" spans="1:7" x14ac:dyDescent="0.35">
      <c r="A194" s="27">
        <f t="shared" ca="1" si="9"/>
        <v>0</v>
      </c>
      <c r="G194" s="27">
        <f t="shared" ca="1" si="7"/>
        <v>0</v>
      </c>
    </row>
    <row r="195" spans="1:7" x14ac:dyDescent="0.35">
      <c r="A195" s="27">
        <f t="shared" ca="1" si="9"/>
        <v>0</v>
      </c>
      <c r="G195" s="27">
        <f t="shared" ca="1" si="7"/>
        <v>0</v>
      </c>
    </row>
    <row r="196" spans="1:7" x14ac:dyDescent="0.35">
      <c r="A196" s="27">
        <f t="shared" ca="1" si="9"/>
        <v>0</v>
      </c>
      <c r="G196" s="27">
        <f t="shared" ca="1" si="7"/>
        <v>0</v>
      </c>
    </row>
    <row r="197" spans="1:7" x14ac:dyDescent="0.35">
      <c r="A197" s="27">
        <f t="shared" ca="1" si="9"/>
        <v>0</v>
      </c>
      <c r="G197" s="27">
        <f t="shared" ca="1" si="7"/>
        <v>0</v>
      </c>
    </row>
    <row r="198" spans="1:7" x14ac:dyDescent="0.35">
      <c r="A198" s="27">
        <f t="shared" ca="1" si="9"/>
        <v>0</v>
      </c>
      <c r="G198" s="27">
        <f t="shared" ca="1" si="7"/>
        <v>0</v>
      </c>
    </row>
    <row r="199" spans="1:7" x14ac:dyDescent="0.35">
      <c r="A199" s="27">
        <f t="shared" ca="1" si="9"/>
        <v>0</v>
      </c>
      <c r="G199" s="27">
        <f t="shared" ca="1" si="7"/>
        <v>0</v>
      </c>
    </row>
    <row r="200" spans="1:7" x14ac:dyDescent="0.35">
      <c r="A200" s="27">
        <f t="shared" ca="1" si="9"/>
        <v>0</v>
      </c>
      <c r="G200" s="27">
        <f t="shared" ca="1" si="7"/>
        <v>0</v>
      </c>
    </row>
    <row r="201" spans="1:7" x14ac:dyDescent="0.35">
      <c r="A201" s="27">
        <f t="shared" ca="1" si="9"/>
        <v>0</v>
      </c>
      <c r="G201" s="27">
        <f t="shared" ca="1" si="7"/>
        <v>0</v>
      </c>
    </row>
    <row r="202" spans="1:7" x14ac:dyDescent="0.35">
      <c r="A202" s="27">
        <f t="shared" ca="1" si="9"/>
        <v>0</v>
      </c>
      <c r="G202" s="27">
        <f t="shared" ca="1" si="7"/>
        <v>0</v>
      </c>
    </row>
    <row r="203" spans="1:7" x14ac:dyDescent="0.35">
      <c r="A203" s="27">
        <f t="shared" ca="1" si="9"/>
        <v>0</v>
      </c>
      <c r="G203" s="27">
        <f t="shared" ref="G203:G266" ca="1" si="10">OFFSET($H203,0,LangOffset,1,1)</f>
        <v>0</v>
      </c>
    </row>
    <row r="204" spans="1:7" x14ac:dyDescent="0.35">
      <c r="A204" s="27">
        <f t="shared" ca="1" si="9"/>
        <v>0</v>
      </c>
      <c r="G204" s="27">
        <f t="shared" ca="1" si="10"/>
        <v>0</v>
      </c>
    </row>
    <row r="205" spans="1:7" x14ac:dyDescent="0.35">
      <c r="A205" s="27">
        <f t="shared" ca="1" si="9"/>
        <v>0</v>
      </c>
      <c r="G205" s="27">
        <f t="shared" ca="1" si="10"/>
        <v>0</v>
      </c>
    </row>
    <row r="206" spans="1:7" x14ac:dyDescent="0.35">
      <c r="A206" s="27">
        <f t="shared" ca="1" si="9"/>
        <v>0</v>
      </c>
      <c r="G206" s="27">
        <f t="shared" ca="1" si="10"/>
        <v>0</v>
      </c>
    </row>
    <row r="207" spans="1:7" x14ac:dyDescent="0.35">
      <c r="A207" s="27">
        <f t="shared" ca="1" si="9"/>
        <v>0</v>
      </c>
      <c r="G207" s="27">
        <f t="shared" ca="1" si="10"/>
        <v>0</v>
      </c>
    </row>
    <row r="208" spans="1:7" x14ac:dyDescent="0.35">
      <c r="A208" s="27">
        <f t="shared" ca="1" si="9"/>
        <v>0</v>
      </c>
      <c r="G208" s="27">
        <f t="shared" ca="1" si="10"/>
        <v>0</v>
      </c>
    </row>
    <row r="209" spans="1:7" x14ac:dyDescent="0.35">
      <c r="A209" s="27">
        <f t="shared" ca="1" si="9"/>
        <v>0</v>
      </c>
      <c r="G209" s="27">
        <f t="shared" ca="1" si="10"/>
        <v>0</v>
      </c>
    </row>
    <row r="210" spans="1:7" x14ac:dyDescent="0.35">
      <c r="A210" s="27">
        <f t="shared" ca="1" si="9"/>
        <v>0</v>
      </c>
      <c r="G210" s="27">
        <f t="shared" ca="1" si="10"/>
        <v>0</v>
      </c>
    </row>
    <row r="211" spans="1:7" x14ac:dyDescent="0.35">
      <c r="A211" s="27">
        <f t="shared" ca="1" si="9"/>
        <v>0</v>
      </c>
      <c r="G211" s="27">
        <f t="shared" ca="1" si="10"/>
        <v>0</v>
      </c>
    </row>
    <row r="212" spans="1:7" x14ac:dyDescent="0.35">
      <c r="A212" s="27">
        <f t="shared" ca="1" si="9"/>
        <v>0</v>
      </c>
      <c r="G212" s="27">
        <f t="shared" ca="1" si="10"/>
        <v>0</v>
      </c>
    </row>
    <row r="213" spans="1:7" x14ac:dyDescent="0.35">
      <c r="A213" s="27">
        <f t="shared" ca="1" si="9"/>
        <v>0</v>
      </c>
      <c r="G213" s="27">
        <f t="shared" ca="1" si="10"/>
        <v>0</v>
      </c>
    </row>
    <row r="214" spans="1:7" x14ac:dyDescent="0.35">
      <c r="A214" s="27">
        <f t="shared" ca="1" si="9"/>
        <v>0</v>
      </c>
      <c r="G214" s="27">
        <f t="shared" ca="1" si="10"/>
        <v>0</v>
      </c>
    </row>
    <row r="215" spans="1:7" x14ac:dyDescent="0.35">
      <c r="A215" s="27">
        <f t="shared" ca="1" si="9"/>
        <v>0</v>
      </c>
      <c r="G215" s="27">
        <f t="shared" ca="1" si="10"/>
        <v>0</v>
      </c>
    </row>
    <row r="216" spans="1:7" x14ac:dyDescent="0.35">
      <c r="A216" s="27">
        <f t="shared" ca="1" si="9"/>
        <v>0</v>
      </c>
      <c r="G216" s="27">
        <f t="shared" ca="1" si="10"/>
        <v>0</v>
      </c>
    </row>
    <row r="217" spans="1:7" x14ac:dyDescent="0.35">
      <c r="A217" s="27">
        <f t="shared" ca="1" si="9"/>
        <v>0</v>
      </c>
      <c r="G217" s="27">
        <f t="shared" ca="1" si="10"/>
        <v>0</v>
      </c>
    </row>
    <row r="218" spans="1:7" x14ac:dyDescent="0.35">
      <c r="A218" s="27">
        <f t="shared" ca="1" si="9"/>
        <v>0</v>
      </c>
      <c r="G218" s="27">
        <f t="shared" ca="1" si="10"/>
        <v>0</v>
      </c>
    </row>
    <row r="219" spans="1:7" x14ac:dyDescent="0.35">
      <c r="A219" s="27">
        <f t="shared" ca="1" si="9"/>
        <v>0</v>
      </c>
      <c r="G219" s="27">
        <f t="shared" ca="1" si="10"/>
        <v>0</v>
      </c>
    </row>
    <row r="220" spans="1:7" x14ac:dyDescent="0.35">
      <c r="A220" s="27">
        <f t="shared" ca="1" si="9"/>
        <v>0</v>
      </c>
      <c r="G220" s="27">
        <f t="shared" ca="1" si="10"/>
        <v>0</v>
      </c>
    </row>
    <row r="221" spans="1:7" x14ac:dyDescent="0.35">
      <c r="A221" s="27">
        <f t="shared" ca="1" si="9"/>
        <v>0</v>
      </c>
      <c r="G221" s="27">
        <f t="shared" ca="1" si="10"/>
        <v>0</v>
      </c>
    </row>
    <row r="222" spans="1:7" x14ac:dyDescent="0.35">
      <c r="A222" s="27">
        <f t="shared" ca="1" si="9"/>
        <v>0</v>
      </c>
      <c r="G222" s="27">
        <f t="shared" ca="1" si="10"/>
        <v>0</v>
      </c>
    </row>
    <row r="223" spans="1:7" x14ac:dyDescent="0.35">
      <c r="A223" s="27">
        <f t="shared" ca="1" si="9"/>
        <v>0</v>
      </c>
      <c r="G223" s="27">
        <f t="shared" ca="1" si="10"/>
        <v>0</v>
      </c>
    </row>
    <row r="224" spans="1:7" x14ac:dyDescent="0.35">
      <c r="A224" s="27">
        <f t="shared" ca="1" si="9"/>
        <v>0</v>
      </c>
      <c r="G224" s="27">
        <f t="shared" ca="1" si="10"/>
        <v>0</v>
      </c>
    </row>
    <row r="225" spans="1:7" x14ac:dyDescent="0.35">
      <c r="A225" s="27">
        <f t="shared" ca="1" si="9"/>
        <v>0</v>
      </c>
      <c r="G225" s="27">
        <f t="shared" ca="1" si="10"/>
        <v>0</v>
      </c>
    </row>
    <row r="226" spans="1:7" x14ac:dyDescent="0.35">
      <c r="A226" s="27">
        <f t="shared" ca="1" si="9"/>
        <v>0</v>
      </c>
      <c r="G226" s="27">
        <f t="shared" ca="1" si="10"/>
        <v>0</v>
      </c>
    </row>
    <row r="227" spans="1:7" x14ac:dyDescent="0.35">
      <c r="A227" s="27">
        <f t="shared" ca="1" si="9"/>
        <v>0</v>
      </c>
      <c r="G227" s="27">
        <f t="shared" ca="1" si="10"/>
        <v>0</v>
      </c>
    </row>
    <row r="228" spans="1:7" x14ac:dyDescent="0.35">
      <c r="A228" s="27">
        <f t="shared" ca="1" si="9"/>
        <v>0</v>
      </c>
      <c r="G228" s="27">
        <f t="shared" ca="1" si="10"/>
        <v>0</v>
      </c>
    </row>
    <row r="229" spans="1:7" x14ac:dyDescent="0.35">
      <c r="A229" s="27">
        <f t="shared" ca="1" si="9"/>
        <v>0</v>
      </c>
      <c r="G229" s="27">
        <f t="shared" ca="1" si="10"/>
        <v>0</v>
      </c>
    </row>
    <row r="230" spans="1:7" x14ac:dyDescent="0.35">
      <c r="A230" s="27">
        <f t="shared" ca="1" si="9"/>
        <v>0</v>
      </c>
      <c r="G230" s="27">
        <f t="shared" ca="1" si="10"/>
        <v>0</v>
      </c>
    </row>
    <row r="231" spans="1:7" x14ac:dyDescent="0.35">
      <c r="A231" s="27">
        <f t="shared" ca="1" si="9"/>
        <v>0</v>
      </c>
      <c r="G231" s="27">
        <f t="shared" ca="1" si="10"/>
        <v>0</v>
      </c>
    </row>
    <row r="232" spans="1:7" x14ac:dyDescent="0.35">
      <c r="A232" s="27">
        <f t="shared" ca="1" si="9"/>
        <v>0</v>
      </c>
      <c r="G232" s="27">
        <f t="shared" ca="1" si="10"/>
        <v>0</v>
      </c>
    </row>
    <row r="233" spans="1:7" x14ac:dyDescent="0.35">
      <c r="A233" s="27">
        <f t="shared" ca="1" si="9"/>
        <v>0</v>
      </c>
      <c r="G233" s="27">
        <f t="shared" ca="1" si="10"/>
        <v>0</v>
      </c>
    </row>
    <row r="234" spans="1:7" x14ac:dyDescent="0.35">
      <c r="A234" s="27">
        <f t="shared" ca="1" si="9"/>
        <v>0</v>
      </c>
      <c r="G234" s="27">
        <f t="shared" ca="1" si="10"/>
        <v>0</v>
      </c>
    </row>
    <row r="235" spans="1:7" x14ac:dyDescent="0.35">
      <c r="A235" s="27">
        <f t="shared" ref="A235:A298" ca="1" si="11">OFFSET($B235,0,LangOffset,1,1)</f>
        <v>0</v>
      </c>
      <c r="G235" s="27">
        <f t="shared" ca="1" si="10"/>
        <v>0</v>
      </c>
    </row>
    <row r="236" spans="1:7" x14ac:dyDescent="0.35">
      <c r="A236" s="27">
        <f t="shared" ca="1" si="11"/>
        <v>0</v>
      </c>
      <c r="G236" s="27">
        <f t="shared" ca="1" si="10"/>
        <v>0</v>
      </c>
    </row>
    <row r="237" spans="1:7" x14ac:dyDescent="0.35">
      <c r="A237" s="27">
        <f t="shared" ca="1" si="11"/>
        <v>0</v>
      </c>
      <c r="G237" s="27">
        <f t="shared" ca="1" si="10"/>
        <v>0</v>
      </c>
    </row>
    <row r="238" spans="1:7" x14ac:dyDescent="0.35">
      <c r="A238" s="27">
        <f t="shared" ca="1" si="11"/>
        <v>0</v>
      </c>
      <c r="G238" s="27">
        <f t="shared" ca="1" si="10"/>
        <v>0</v>
      </c>
    </row>
    <row r="239" spans="1:7" x14ac:dyDescent="0.35">
      <c r="A239" s="27">
        <f t="shared" ca="1" si="11"/>
        <v>0</v>
      </c>
      <c r="G239" s="27">
        <f t="shared" ca="1" si="10"/>
        <v>0</v>
      </c>
    </row>
    <row r="240" spans="1:7" x14ac:dyDescent="0.35">
      <c r="A240" s="27">
        <f t="shared" ca="1" si="11"/>
        <v>0</v>
      </c>
      <c r="G240" s="27">
        <f t="shared" ca="1" si="10"/>
        <v>0</v>
      </c>
    </row>
    <row r="241" spans="1:7" x14ac:dyDescent="0.35">
      <c r="A241" s="27">
        <f t="shared" ca="1" si="11"/>
        <v>0</v>
      </c>
      <c r="G241" s="27">
        <f t="shared" ca="1" si="10"/>
        <v>0</v>
      </c>
    </row>
    <row r="242" spans="1:7" x14ac:dyDescent="0.35">
      <c r="A242" s="27">
        <f t="shared" ca="1" si="11"/>
        <v>0</v>
      </c>
      <c r="G242" s="27">
        <f t="shared" ca="1" si="10"/>
        <v>0</v>
      </c>
    </row>
    <row r="243" spans="1:7" x14ac:dyDescent="0.35">
      <c r="A243" s="27">
        <f t="shared" ca="1" si="11"/>
        <v>0</v>
      </c>
      <c r="G243" s="27">
        <f t="shared" ca="1" si="10"/>
        <v>0</v>
      </c>
    </row>
    <row r="244" spans="1:7" x14ac:dyDescent="0.35">
      <c r="A244" s="27">
        <f t="shared" ca="1" si="11"/>
        <v>0</v>
      </c>
      <c r="G244" s="27">
        <f t="shared" ca="1" si="10"/>
        <v>0</v>
      </c>
    </row>
    <row r="245" spans="1:7" x14ac:dyDescent="0.35">
      <c r="A245" s="27">
        <f t="shared" ca="1" si="11"/>
        <v>0</v>
      </c>
      <c r="G245" s="27">
        <f t="shared" ca="1" si="10"/>
        <v>0</v>
      </c>
    </row>
    <row r="246" spans="1:7" x14ac:dyDescent="0.35">
      <c r="A246" s="27">
        <f t="shared" ca="1" si="11"/>
        <v>0</v>
      </c>
      <c r="G246" s="27">
        <f t="shared" ca="1" si="10"/>
        <v>0</v>
      </c>
    </row>
    <row r="247" spans="1:7" x14ac:dyDescent="0.35">
      <c r="A247" s="27">
        <f t="shared" ca="1" si="11"/>
        <v>0</v>
      </c>
      <c r="G247" s="27">
        <f t="shared" ca="1" si="10"/>
        <v>0</v>
      </c>
    </row>
    <row r="248" spans="1:7" x14ac:dyDescent="0.35">
      <c r="A248" s="27">
        <f t="shared" ca="1" si="11"/>
        <v>0</v>
      </c>
      <c r="G248" s="27">
        <f t="shared" ca="1" si="10"/>
        <v>0</v>
      </c>
    </row>
    <row r="249" spans="1:7" x14ac:dyDescent="0.35">
      <c r="A249" s="27">
        <f t="shared" ca="1" si="11"/>
        <v>0</v>
      </c>
      <c r="G249" s="27">
        <f t="shared" ca="1" si="10"/>
        <v>0</v>
      </c>
    </row>
    <row r="250" spans="1:7" x14ac:dyDescent="0.35">
      <c r="A250" s="27">
        <f t="shared" ca="1" si="11"/>
        <v>0</v>
      </c>
      <c r="G250" s="27">
        <f t="shared" ca="1" si="10"/>
        <v>0</v>
      </c>
    </row>
    <row r="251" spans="1:7" x14ac:dyDescent="0.35">
      <c r="A251" s="27">
        <f t="shared" ca="1" si="11"/>
        <v>0</v>
      </c>
      <c r="G251" s="27">
        <f t="shared" ca="1" si="10"/>
        <v>0</v>
      </c>
    </row>
    <row r="252" spans="1:7" x14ac:dyDescent="0.35">
      <c r="A252" s="27">
        <f t="shared" ca="1" si="11"/>
        <v>0</v>
      </c>
      <c r="G252" s="27">
        <f t="shared" ca="1" si="10"/>
        <v>0</v>
      </c>
    </row>
    <row r="253" spans="1:7" x14ac:dyDescent="0.35">
      <c r="A253" s="27">
        <f t="shared" ca="1" si="11"/>
        <v>0</v>
      </c>
      <c r="G253" s="27">
        <f t="shared" ca="1" si="10"/>
        <v>0</v>
      </c>
    </row>
    <row r="254" spans="1:7" x14ac:dyDescent="0.35">
      <c r="A254" s="27">
        <f t="shared" ca="1" si="11"/>
        <v>0</v>
      </c>
      <c r="G254" s="27">
        <f t="shared" ca="1" si="10"/>
        <v>0</v>
      </c>
    </row>
    <row r="255" spans="1:7" x14ac:dyDescent="0.35">
      <c r="A255" s="27">
        <f t="shared" ca="1" si="11"/>
        <v>0</v>
      </c>
      <c r="G255" s="27">
        <f t="shared" ca="1" si="10"/>
        <v>0</v>
      </c>
    </row>
    <row r="256" spans="1:7" x14ac:dyDescent="0.35">
      <c r="A256" s="27">
        <f t="shared" ca="1" si="11"/>
        <v>0</v>
      </c>
      <c r="G256" s="27">
        <f t="shared" ca="1" si="10"/>
        <v>0</v>
      </c>
    </row>
    <row r="257" spans="1:7" x14ac:dyDescent="0.35">
      <c r="A257" s="27">
        <f t="shared" ca="1" si="11"/>
        <v>0</v>
      </c>
      <c r="G257" s="27">
        <f t="shared" ca="1" si="10"/>
        <v>0</v>
      </c>
    </row>
    <row r="258" spans="1:7" x14ac:dyDescent="0.35">
      <c r="A258" s="27">
        <f t="shared" ca="1" si="11"/>
        <v>0</v>
      </c>
      <c r="G258" s="27">
        <f t="shared" ca="1" si="10"/>
        <v>0</v>
      </c>
    </row>
    <row r="259" spans="1:7" x14ac:dyDescent="0.35">
      <c r="A259" s="27">
        <f t="shared" ca="1" si="11"/>
        <v>0</v>
      </c>
      <c r="G259" s="27">
        <f t="shared" ca="1" si="10"/>
        <v>0</v>
      </c>
    </row>
    <row r="260" spans="1:7" x14ac:dyDescent="0.35">
      <c r="A260" s="27">
        <f t="shared" ca="1" si="11"/>
        <v>0</v>
      </c>
      <c r="G260" s="27">
        <f t="shared" ca="1" si="10"/>
        <v>0</v>
      </c>
    </row>
    <row r="261" spans="1:7" x14ac:dyDescent="0.35">
      <c r="A261" s="27">
        <f t="shared" ca="1" si="11"/>
        <v>0</v>
      </c>
      <c r="G261" s="27">
        <f t="shared" ca="1" si="10"/>
        <v>0</v>
      </c>
    </row>
    <row r="262" spans="1:7" x14ac:dyDescent="0.35">
      <c r="A262" s="27">
        <f t="shared" ca="1" si="11"/>
        <v>0</v>
      </c>
      <c r="G262" s="27">
        <f t="shared" ca="1" si="10"/>
        <v>0</v>
      </c>
    </row>
    <row r="263" spans="1:7" x14ac:dyDescent="0.35">
      <c r="A263" s="27">
        <f t="shared" ca="1" si="11"/>
        <v>0</v>
      </c>
      <c r="G263" s="27">
        <f t="shared" ca="1" si="10"/>
        <v>0</v>
      </c>
    </row>
    <row r="264" spans="1:7" x14ac:dyDescent="0.35">
      <c r="A264" s="27">
        <f t="shared" ca="1" si="11"/>
        <v>0</v>
      </c>
      <c r="G264" s="27">
        <f t="shared" ca="1" si="10"/>
        <v>0</v>
      </c>
    </row>
    <row r="265" spans="1:7" x14ac:dyDescent="0.35">
      <c r="A265" s="27">
        <f t="shared" ca="1" si="11"/>
        <v>0</v>
      </c>
      <c r="G265" s="27">
        <f t="shared" ca="1" si="10"/>
        <v>0</v>
      </c>
    </row>
    <row r="266" spans="1:7" x14ac:dyDescent="0.35">
      <c r="A266" s="27">
        <f t="shared" ca="1" si="11"/>
        <v>0</v>
      </c>
      <c r="G266" s="27">
        <f t="shared" ca="1" si="10"/>
        <v>0</v>
      </c>
    </row>
    <row r="267" spans="1:7" x14ac:dyDescent="0.35">
      <c r="A267" s="27">
        <f t="shared" ca="1" si="11"/>
        <v>0</v>
      </c>
      <c r="G267" s="27">
        <f t="shared" ref="G267:G330" ca="1" si="12">OFFSET($H267,0,LangOffset,1,1)</f>
        <v>0</v>
      </c>
    </row>
    <row r="268" spans="1:7" x14ac:dyDescent="0.35">
      <c r="A268" s="27">
        <f t="shared" ca="1" si="11"/>
        <v>0</v>
      </c>
      <c r="G268" s="27">
        <f t="shared" ca="1" si="12"/>
        <v>0</v>
      </c>
    </row>
    <row r="269" spans="1:7" x14ac:dyDescent="0.35">
      <c r="A269" s="27">
        <f t="shared" ca="1" si="11"/>
        <v>0</v>
      </c>
      <c r="G269" s="27">
        <f t="shared" ca="1" si="12"/>
        <v>0</v>
      </c>
    </row>
    <row r="270" spans="1:7" x14ac:dyDescent="0.35">
      <c r="A270" s="27">
        <f t="shared" ca="1" si="11"/>
        <v>0</v>
      </c>
      <c r="G270" s="27">
        <f t="shared" ca="1" si="12"/>
        <v>0</v>
      </c>
    </row>
    <row r="271" spans="1:7" x14ac:dyDescent="0.35">
      <c r="A271" s="27">
        <f t="shared" ca="1" si="11"/>
        <v>0</v>
      </c>
      <c r="G271" s="27">
        <f t="shared" ca="1" si="12"/>
        <v>0</v>
      </c>
    </row>
    <row r="272" spans="1:7" x14ac:dyDescent="0.35">
      <c r="A272" s="27">
        <f t="shared" ca="1" si="11"/>
        <v>0</v>
      </c>
      <c r="G272" s="27">
        <f t="shared" ca="1" si="12"/>
        <v>0</v>
      </c>
    </row>
    <row r="273" spans="1:7" x14ac:dyDescent="0.35">
      <c r="A273" s="27">
        <f t="shared" ca="1" si="11"/>
        <v>0</v>
      </c>
      <c r="G273" s="27">
        <f t="shared" ca="1" si="12"/>
        <v>0</v>
      </c>
    </row>
    <row r="274" spans="1:7" x14ac:dyDescent="0.35">
      <c r="A274" s="27">
        <f t="shared" ca="1" si="11"/>
        <v>0</v>
      </c>
      <c r="G274" s="27">
        <f t="shared" ca="1" si="12"/>
        <v>0</v>
      </c>
    </row>
    <row r="275" spans="1:7" x14ac:dyDescent="0.35">
      <c r="A275" s="27">
        <f t="shared" ca="1" si="11"/>
        <v>0</v>
      </c>
      <c r="G275" s="27">
        <f t="shared" ca="1" si="12"/>
        <v>0</v>
      </c>
    </row>
    <row r="276" spans="1:7" x14ac:dyDescent="0.35">
      <c r="A276" s="27">
        <f t="shared" ca="1" si="11"/>
        <v>0</v>
      </c>
      <c r="G276" s="27">
        <f t="shared" ca="1" si="12"/>
        <v>0</v>
      </c>
    </row>
    <row r="277" spans="1:7" x14ac:dyDescent="0.35">
      <c r="A277" s="27">
        <f t="shared" ca="1" si="11"/>
        <v>0</v>
      </c>
      <c r="G277" s="27">
        <f t="shared" ca="1" si="12"/>
        <v>0</v>
      </c>
    </row>
    <row r="278" spans="1:7" x14ac:dyDescent="0.35">
      <c r="A278" s="27">
        <f t="shared" ca="1" si="11"/>
        <v>0</v>
      </c>
      <c r="G278" s="27">
        <f t="shared" ca="1" si="12"/>
        <v>0</v>
      </c>
    </row>
    <row r="279" spans="1:7" x14ac:dyDescent="0.35">
      <c r="A279" s="27">
        <f t="shared" ca="1" si="11"/>
        <v>0</v>
      </c>
      <c r="G279" s="27">
        <f t="shared" ca="1" si="12"/>
        <v>0</v>
      </c>
    </row>
    <row r="280" spans="1:7" x14ac:dyDescent="0.35">
      <c r="A280" s="27">
        <f t="shared" ca="1" si="11"/>
        <v>0</v>
      </c>
      <c r="G280" s="27">
        <f t="shared" ca="1" si="12"/>
        <v>0</v>
      </c>
    </row>
    <row r="281" spans="1:7" x14ac:dyDescent="0.35">
      <c r="A281" s="27">
        <f t="shared" ca="1" si="11"/>
        <v>0</v>
      </c>
      <c r="G281" s="27">
        <f t="shared" ca="1" si="12"/>
        <v>0</v>
      </c>
    </row>
    <row r="282" spans="1:7" x14ac:dyDescent="0.35">
      <c r="A282" s="27">
        <f t="shared" ca="1" si="11"/>
        <v>0</v>
      </c>
      <c r="G282" s="27">
        <f t="shared" ca="1" si="12"/>
        <v>0</v>
      </c>
    </row>
    <row r="283" spans="1:7" x14ac:dyDescent="0.35">
      <c r="A283" s="27">
        <f t="shared" ca="1" si="11"/>
        <v>0</v>
      </c>
      <c r="G283" s="27">
        <f t="shared" ca="1" si="12"/>
        <v>0</v>
      </c>
    </row>
    <row r="284" spans="1:7" x14ac:dyDescent="0.35">
      <c r="A284" s="27">
        <f t="shared" ca="1" si="11"/>
        <v>0</v>
      </c>
      <c r="G284" s="27">
        <f t="shared" ca="1" si="12"/>
        <v>0</v>
      </c>
    </row>
    <row r="285" spans="1:7" x14ac:dyDescent="0.35">
      <c r="A285" s="27">
        <f t="shared" ca="1" si="11"/>
        <v>0</v>
      </c>
      <c r="G285" s="27">
        <f t="shared" ca="1" si="12"/>
        <v>0</v>
      </c>
    </row>
    <row r="286" spans="1:7" x14ac:dyDescent="0.35">
      <c r="A286" s="27">
        <f t="shared" ca="1" si="11"/>
        <v>0</v>
      </c>
      <c r="G286" s="27">
        <f t="shared" ca="1" si="12"/>
        <v>0</v>
      </c>
    </row>
    <row r="287" spans="1:7" x14ac:dyDescent="0.35">
      <c r="A287" s="27">
        <f t="shared" ca="1" si="11"/>
        <v>0</v>
      </c>
      <c r="G287" s="27">
        <f t="shared" ca="1" si="12"/>
        <v>0</v>
      </c>
    </row>
    <row r="288" spans="1:7" x14ac:dyDescent="0.35">
      <c r="A288" s="27">
        <f t="shared" ca="1" si="11"/>
        <v>0</v>
      </c>
      <c r="G288" s="27">
        <f t="shared" ca="1" si="12"/>
        <v>0</v>
      </c>
    </row>
    <row r="289" spans="1:7" x14ac:dyDescent="0.35">
      <c r="A289" s="27">
        <f t="shared" ca="1" si="11"/>
        <v>0</v>
      </c>
      <c r="G289" s="27">
        <f t="shared" ca="1" si="12"/>
        <v>0</v>
      </c>
    </row>
    <row r="290" spans="1:7" x14ac:dyDescent="0.35">
      <c r="A290" s="27">
        <f t="shared" ca="1" si="11"/>
        <v>0</v>
      </c>
      <c r="G290" s="27">
        <f t="shared" ca="1" si="12"/>
        <v>0</v>
      </c>
    </row>
    <row r="291" spans="1:7" x14ac:dyDescent="0.35">
      <c r="A291" s="27">
        <f t="shared" ca="1" si="11"/>
        <v>0</v>
      </c>
      <c r="G291" s="27">
        <f t="shared" ca="1" si="12"/>
        <v>0</v>
      </c>
    </row>
    <row r="292" spans="1:7" x14ac:dyDescent="0.35">
      <c r="A292" s="27">
        <f t="shared" ca="1" si="11"/>
        <v>0</v>
      </c>
      <c r="G292" s="27">
        <f t="shared" ca="1" si="12"/>
        <v>0</v>
      </c>
    </row>
    <row r="293" spans="1:7" x14ac:dyDescent="0.35">
      <c r="A293" s="27">
        <f t="shared" ca="1" si="11"/>
        <v>0</v>
      </c>
      <c r="G293" s="27">
        <f t="shared" ca="1" si="12"/>
        <v>0</v>
      </c>
    </row>
    <row r="294" spans="1:7" x14ac:dyDescent="0.35">
      <c r="A294" s="27">
        <f t="shared" ca="1" si="11"/>
        <v>0</v>
      </c>
      <c r="G294" s="27">
        <f t="shared" ca="1" si="12"/>
        <v>0</v>
      </c>
    </row>
    <row r="295" spans="1:7" x14ac:dyDescent="0.35">
      <c r="A295" s="27">
        <f t="shared" ca="1" si="11"/>
        <v>0</v>
      </c>
      <c r="G295" s="27">
        <f t="shared" ca="1" si="12"/>
        <v>0</v>
      </c>
    </row>
    <row r="296" spans="1:7" x14ac:dyDescent="0.35">
      <c r="A296" s="27">
        <f t="shared" ca="1" si="11"/>
        <v>0</v>
      </c>
      <c r="G296" s="27">
        <f t="shared" ca="1" si="12"/>
        <v>0</v>
      </c>
    </row>
    <row r="297" spans="1:7" x14ac:dyDescent="0.35">
      <c r="A297" s="27">
        <f t="shared" ca="1" si="11"/>
        <v>0</v>
      </c>
      <c r="G297" s="27">
        <f t="shared" ca="1" si="12"/>
        <v>0</v>
      </c>
    </row>
    <row r="298" spans="1:7" x14ac:dyDescent="0.35">
      <c r="A298" s="27">
        <f t="shared" ca="1" si="11"/>
        <v>0</v>
      </c>
      <c r="G298" s="27">
        <f t="shared" ca="1" si="12"/>
        <v>0</v>
      </c>
    </row>
    <row r="299" spans="1:7" x14ac:dyDescent="0.35">
      <c r="A299" s="27">
        <f t="shared" ref="A299:A362" ca="1" si="13">OFFSET($B299,0,LangOffset,1,1)</f>
        <v>0</v>
      </c>
      <c r="G299" s="27">
        <f t="shared" ca="1" si="12"/>
        <v>0</v>
      </c>
    </row>
    <row r="300" spans="1:7" x14ac:dyDescent="0.35">
      <c r="A300" s="27">
        <f t="shared" ca="1" si="13"/>
        <v>0</v>
      </c>
      <c r="G300" s="27">
        <f t="shared" ca="1" si="12"/>
        <v>0</v>
      </c>
    </row>
    <row r="301" spans="1:7" x14ac:dyDescent="0.35">
      <c r="A301" s="27">
        <f t="shared" ca="1" si="13"/>
        <v>0</v>
      </c>
      <c r="G301" s="27">
        <f t="shared" ca="1" si="12"/>
        <v>0</v>
      </c>
    </row>
    <row r="302" spans="1:7" x14ac:dyDescent="0.35">
      <c r="A302" s="27">
        <f t="shared" ca="1" si="13"/>
        <v>0</v>
      </c>
      <c r="G302" s="27">
        <f t="shared" ca="1" si="12"/>
        <v>0</v>
      </c>
    </row>
    <row r="303" spans="1:7" x14ac:dyDescent="0.35">
      <c r="A303" s="27">
        <f t="shared" ca="1" si="13"/>
        <v>0</v>
      </c>
      <c r="G303" s="27">
        <f t="shared" ca="1" si="12"/>
        <v>0</v>
      </c>
    </row>
    <row r="304" spans="1:7" x14ac:dyDescent="0.35">
      <c r="A304" s="27">
        <f t="shared" ca="1" si="13"/>
        <v>0</v>
      </c>
      <c r="G304" s="27">
        <f t="shared" ca="1" si="12"/>
        <v>0</v>
      </c>
    </row>
    <row r="305" spans="1:7" x14ac:dyDescent="0.35">
      <c r="A305" s="27">
        <f t="shared" ca="1" si="13"/>
        <v>0</v>
      </c>
      <c r="G305" s="27">
        <f t="shared" ca="1" si="12"/>
        <v>0</v>
      </c>
    </row>
    <row r="306" spans="1:7" x14ac:dyDescent="0.35">
      <c r="A306" s="27">
        <f t="shared" ca="1" si="13"/>
        <v>0</v>
      </c>
      <c r="G306" s="27">
        <f t="shared" ca="1" si="12"/>
        <v>0</v>
      </c>
    </row>
    <row r="307" spans="1:7" x14ac:dyDescent="0.35">
      <c r="A307" s="27">
        <f t="shared" ca="1" si="13"/>
        <v>0</v>
      </c>
      <c r="G307" s="27">
        <f t="shared" ca="1" si="12"/>
        <v>0</v>
      </c>
    </row>
    <row r="308" spans="1:7" x14ac:dyDescent="0.35">
      <c r="A308" s="27">
        <f t="shared" ca="1" si="13"/>
        <v>0</v>
      </c>
      <c r="G308" s="27">
        <f t="shared" ca="1" si="12"/>
        <v>0</v>
      </c>
    </row>
    <row r="309" spans="1:7" x14ac:dyDescent="0.35">
      <c r="A309" s="27">
        <f t="shared" ca="1" si="13"/>
        <v>0</v>
      </c>
      <c r="G309" s="27">
        <f t="shared" ca="1" si="12"/>
        <v>0</v>
      </c>
    </row>
    <row r="310" spans="1:7" x14ac:dyDescent="0.35">
      <c r="A310" s="27">
        <f t="shared" ca="1" si="13"/>
        <v>0</v>
      </c>
      <c r="G310" s="27">
        <f t="shared" ca="1" si="12"/>
        <v>0</v>
      </c>
    </row>
    <row r="311" spans="1:7" x14ac:dyDescent="0.35">
      <c r="A311" s="27">
        <f t="shared" ca="1" si="13"/>
        <v>0</v>
      </c>
      <c r="G311" s="27">
        <f t="shared" ca="1" si="12"/>
        <v>0</v>
      </c>
    </row>
    <row r="312" spans="1:7" x14ac:dyDescent="0.35">
      <c r="A312" s="27">
        <f t="shared" ca="1" si="13"/>
        <v>0</v>
      </c>
      <c r="G312" s="27">
        <f t="shared" ca="1" si="12"/>
        <v>0</v>
      </c>
    </row>
    <row r="313" spans="1:7" x14ac:dyDescent="0.35">
      <c r="A313" s="27">
        <f t="shared" ca="1" si="13"/>
        <v>0</v>
      </c>
      <c r="G313" s="27">
        <f t="shared" ca="1" si="12"/>
        <v>0</v>
      </c>
    </row>
    <row r="314" spans="1:7" x14ac:dyDescent="0.35">
      <c r="A314" s="27">
        <f t="shared" ca="1" si="13"/>
        <v>0</v>
      </c>
      <c r="G314" s="27">
        <f t="shared" ca="1" si="12"/>
        <v>0</v>
      </c>
    </row>
    <row r="315" spans="1:7" x14ac:dyDescent="0.35">
      <c r="A315" s="27">
        <f t="shared" ca="1" si="13"/>
        <v>0</v>
      </c>
      <c r="G315" s="27">
        <f t="shared" ca="1" si="12"/>
        <v>0</v>
      </c>
    </row>
    <row r="316" spans="1:7" x14ac:dyDescent="0.35">
      <c r="A316" s="27">
        <f t="shared" ca="1" si="13"/>
        <v>0</v>
      </c>
      <c r="G316" s="27">
        <f t="shared" ca="1" si="12"/>
        <v>0</v>
      </c>
    </row>
    <row r="317" spans="1:7" x14ac:dyDescent="0.35">
      <c r="A317" s="27">
        <f t="shared" ca="1" si="13"/>
        <v>0</v>
      </c>
      <c r="G317" s="27">
        <f t="shared" ca="1" si="12"/>
        <v>0</v>
      </c>
    </row>
    <row r="318" spans="1:7" x14ac:dyDescent="0.35">
      <c r="A318" s="27">
        <f t="shared" ca="1" si="13"/>
        <v>0</v>
      </c>
      <c r="G318" s="27">
        <f t="shared" ca="1" si="12"/>
        <v>0</v>
      </c>
    </row>
    <row r="319" spans="1:7" x14ac:dyDescent="0.35">
      <c r="A319" s="27">
        <f t="shared" ca="1" si="13"/>
        <v>0</v>
      </c>
      <c r="G319" s="27">
        <f t="shared" ca="1" si="12"/>
        <v>0</v>
      </c>
    </row>
    <row r="320" spans="1:7" x14ac:dyDescent="0.35">
      <c r="A320" s="27">
        <f t="shared" ca="1" si="13"/>
        <v>0</v>
      </c>
      <c r="G320" s="27">
        <f t="shared" ca="1" si="12"/>
        <v>0</v>
      </c>
    </row>
    <row r="321" spans="1:7" x14ac:dyDescent="0.35">
      <c r="A321" s="27">
        <f t="shared" ca="1" si="13"/>
        <v>0</v>
      </c>
      <c r="G321" s="27">
        <f t="shared" ca="1" si="12"/>
        <v>0</v>
      </c>
    </row>
    <row r="322" spans="1:7" x14ac:dyDescent="0.35">
      <c r="A322" s="27">
        <f t="shared" ca="1" si="13"/>
        <v>0</v>
      </c>
      <c r="G322" s="27">
        <f t="shared" ca="1" si="12"/>
        <v>0</v>
      </c>
    </row>
    <row r="323" spans="1:7" x14ac:dyDescent="0.35">
      <c r="A323" s="27">
        <f t="shared" ca="1" si="13"/>
        <v>0</v>
      </c>
      <c r="G323" s="27">
        <f t="shared" ca="1" si="12"/>
        <v>0</v>
      </c>
    </row>
    <row r="324" spans="1:7" x14ac:dyDescent="0.35">
      <c r="A324" s="27">
        <f t="shared" ca="1" si="13"/>
        <v>0</v>
      </c>
      <c r="G324" s="27">
        <f t="shared" ca="1" si="12"/>
        <v>0</v>
      </c>
    </row>
    <row r="325" spans="1:7" x14ac:dyDescent="0.35">
      <c r="A325" s="27">
        <f t="shared" ca="1" si="13"/>
        <v>0</v>
      </c>
      <c r="G325" s="27">
        <f t="shared" ca="1" si="12"/>
        <v>0</v>
      </c>
    </row>
    <row r="326" spans="1:7" x14ac:dyDescent="0.35">
      <c r="A326" s="27">
        <f t="shared" ca="1" si="13"/>
        <v>0</v>
      </c>
      <c r="G326" s="27">
        <f t="shared" ca="1" si="12"/>
        <v>0</v>
      </c>
    </row>
    <row r="327" spans="1:7" x14ac:dyDescent="0.35">
      <c r="A327" s="27">
        <f t="shared" ca="1" si="13"/>
        <v>0</v>
      </c>
      <c r="G327" s="27">
        <f t="shared" ca="1" si="12"/>
        <v>0</v>
      </c>
    </row>
    <row r="328" spans="1:7" x14ac:dyDescent="0.35">
      <c r="A328" s="27">
        <f t="shared" ca="1" si="13"/>
        <v>0</v>
      </c>
      <c r="G328" s="27">
        <f t="shared" ca="1" si="12"/>
        <v>0</v>
      </c>
    </row>
    <row r="329" spans="1:7" x14ac:dyDescent="0.35">
      <c r="A329" s="27">
        <f t="shared" ca="1" si="13"/>
        <v>0</v>
      </c>
      <c r="G329" s="27">
        <f t="shared" ca="1" si="12"/>
        <v>0</v>
      </c>
    </row>
    <row r="330" spans="1:7" x14ac:dyDescent="0.35">
      <c r="A330" s="27">
        <f t="shared" ca="1" si="13"/>
        <v>0</v>
      </c>
      <c r="G330" s="27">
        <f t="shared" ca="1" si="12"/>
        <v>0</v>
      </c>
    </row>
    <row r="331" spans="1:7" x14ac:dyDescent="0.35">
      <c r="A331" s="27">
        <f t="shared" ca="1" si="13"/>
        <v>0</v>
      </c>
      <c r="G331" s="27">
        <f t="shared" ref="G331:G394" ca="1" si="14">OFFSET($H331,0,LangOffset,1,1)</f>
        <v>0</v>
      </c>
    </row>
    <row r="332" spans="1:7" x14ac:dyDescent="0.35">
      <c r="A332" s="27">
        <f t="shared" ca="1" si="13"/>
        <v>0</v>
      </c>
      <c r="G332" s="27">
        <f t="shared" ca="1" si="14"/>
        <v>0</v>
      </c>
    </row>
    <row r="333" spans="1:7" x14ac:dyDescent="0.35">
      <c r="A333" s="27">
        <f t="shared" ca="1" si="13"/>
        <v>0</v>
      </c>
      <c r="G333" s="27">
        <f t="shared" ca="1" si="14"/>
        <v>0</v>
      </c>
    </row>
    <row r="334" spans="1:7" x14ac:dyDescent="0.35">
      <c r="A334" s="27">
        <f t="shared" ca="1" si="13"/>
        <v>0</v>
      </c>
      <c r="G334" s="27">
        <f t="shared" ca="1" si="14"/>
        <v>0</v>
      </c>
    </row>
    <row r="335" spans="1:7" x14ac:dyDescent="0.35">
      <c r="A335" s="27">
        <f t="shared" ca="1" si="13"/>
        <v>0</v>
      </c>
      <c r="G335" s="27">
        <f t="shared" ca="1" si="14"/>
        <v>0</v>
      </c>
    </row>
    <row r="336" spans="1:7" x14ac:dyDescent="0.35">
      <c r="A336" s="27">
        <f t="shared" ca="1" si="13"/>
        <v>0</v>
      </c>
      <c r="G336" s="27">
        <f t="shared" ca="1" si="14"/>
        <v>0</v>
      </c>
    </row>
    <row r="337" spans="1:7" x14ac:dyDescent="0.35">
      <c r="A337" s="27">
        <f t="shared" ca="1" si="13"/>
        <v>0</v>
      </c>
      <c r="G337" s="27">
        <f t="shared" ca="1" si="14"/>
        <v>0</v>
      </c>
    </row>
    <row r="338" spans="1:7" x14ac:dyDescent="0.35">
      <c r="A338" s="27">
        <f t="shared" ca="1" si="13"/>
        <v>0</v>
      </c>
      <c r="G338" s="27">
        <f t="shared" ca="1" si="14"/>
        <v>0</v>
      </c>
    </row>
    <row r="339" spans="1:7" x14ac:dyDescent="0.35">
      <c r="A339" s="27">
        <f t="shared" ca="1" si="13"/>
        <v>0</v>
      </c>
      <c r="G339" s="27">
        <f t="shared" ca="1" si="14"/>
        <v>0</v>
      </c>
    </row>
    <row r="340" spans="1:7" x14ac:dyDescent="0.35">
      <c r="A340" s="27">
        <f t="shared" ca="1" si="13"/>
        <v>0</v>
      </c>
      <c r="G340" s="27">
        <f t="shared" ca="1" si="14"/>
        <v>0</v>
      </c>
    </row>
    <row r="341" spans="1:7" x14ac:dyDescent="0.35">
      <c r="A341" s="27">
        <f t="shared" ca="1" si="13"/>
        <v>0</v>
      </c>
      <c r="G341" s="27">
        <f t="shared" ca="1" si="14"/>
        <v>0</v>
      </c>
    </row>
    <row r="342" spans="1:7" x14ac:dyDescent="0.35">
      <c r="A342" s="27">
        <f t="shared" ca="1" si="13"/>
        <v>0</v>
      </c>
      <c r="G342" s="27">
        <f t="shared" ca="1" si="14"/>
        <v>0</v>
      </c>
    </row>
    <row r="343" spans="1:7" x14ac:dyDescent="0.35">
      <c r="A343" s="27">
        <f t="shared" ca="1" si="13"/>
        <v>0</v>
      </c>
      <c r="G343" s="27">
        <f t="shared" ca="1" si="14"/>
        <v>0</v>
      </c>
    </row>
    <row r="344" spans="1:7" x14ac:dyDescent="0.35">
      <c r="A344" s="27">
        <f t="shared" ca="1" si="13"/>
        <v>0</v>
      </c>
      <c r="G344" s="27">
        <f t="shared" ca="1" si="14"/>
        <v>0</v>
      </c>
    </row>
    <row r="345" spans="1:7" x14ac:dyDescent="0.35">
      <c r="A345" s="27">
        <f t="shared" ca="1" si="13"/>
        <v>0</v>
      </c>
      <c r="G345" s="27">
        <f t="shared" ca="1" si="14"/>
        <v>0</v>
      </c>
    </row>
    <row r="346" spans="1:7" x14ac:dyDescent="0.35">
      <c r="A346" s="27">
        <f t="shared" ca="1" si="13"/>
        <v>0</v>
      </c>
      <c r="G346" s="27">
        <f t="shared" ca="1" si="14"/>
        <v>0</v>
      </c>
    </row>
    <row r="347" spans="1:7" x14ac:dyDescent="0.35">
      <c r="A347" s="27">
        <f t="shared" ca="1" si="13"/>
        <v>0</v>
      </c>
      <c r="G347" s="27">
        <f t="shared" ca="1" si="14"/>
        <v>0</v>
      </c>
    </row>
    <row r="348" spans="1:7" x14ac:dyDescent="0.35">
      <c r="A348" s="27">
        <f t="shared" ca="1" si="13"/>
        <v>0</v>
      </c>
      <c r="G348" s="27">
        <f t="shared" ca="1" si="14"/>
        <v>0</v>
      </c>
    </row>
    <row r="349" spans="1:7" x14ac:dyDescent="0.35">
      <c r="A349" s="27">
        <f t="shared" ca="1" si="13"/>
        <v>0</v>
      </c>
      <c r="G349" s="27">
        <f t="shared" ca="1" si="14"/>
        <v>0</v>
      </c>
    </row>
    <row r="350" spans="1:7" x14ac:dyDescent="0.35">
      <c r="A350" s="27">
        <f t="shared" ca="1" si="13"/>
        <v>0</v>
      </c>
      <c r="G350" s="27">
        <f t="shared" ca="1" si="14"/>
        <v>0</v>
      </c>
    </row>
    <row r="351" spans="1:7" x14ac:dyDescent="0.35">
      <c r="A351" s="27">
        <f t="shared" ca="1" si="13"/>
        <v>0</v>
      </c>
      <c r="G351" s="27">
        <f t="shared" ca="1" si="14"/>
        <v>0</v>
      </c>
    </row>
    <row r="352" spans="1:7" x14ac:dyDescent="0.35">
      <c r="A352" s="27">
        <f t="shared" ca="1" si="13"/>
        <v>0</v>
      </c>
      <c r="G352" s="27">
        <f t="shared" ca="1" si="14"/>
        <v>0</v>
      </c>
    </row>
    <row r="353" spans="1:7" x14ac:dyDescent="0.35">
      <c r="A353" s="27">
        <f t="shared" ca="1" si="13"/>
        <v>0</v>
      </c>
      <c r="G353" s="27">
        <f t="shared" ca="1" si="14"/>
        <v>0</v>
      </c>
    </row>
    <row r="354" spans="1:7" x14ac:dyDescent="0.35">
      <c r="A354" s="27">
        <f t="shared" ca="1" si="13"/>
        <v>0</v>
      </c>
      <c r="G354" s="27">
        <f t="shared" ca="1" si="14"/>
        <v>0</v>
      </c>
    </row>
    <row r="355" spans="1:7" x14ac:dyDescent="0.35">
      <c r="A355" s="27">
        <f t="shared" ca="1" si="13"/>
        <v>0</v>
      </c>
      <c r="G355" s="27">
        <f t="shared" ca="1" si="14"/>
        <v>0</v>
      </c>
    </row>
    <row r="356" spans="1:7" x14ac:dyDescent="0.35">
      <c r="A356" s="27">
        <f t="shared" ca="1" si="13"/>
        <v>0</v>
      </c>
      <c r="G356" s="27">
        <f t="shared" ca="1" si="14"/>
        <v>0</v>
      </c>
    </row>
    <row r="357" spans="1:7" x14ac:dyDescent="0.35">
      <c r="A357" s="27">
        <f t="shared" ca="1" si="13"/>
        <v>0</v>
      </c>
      <c r="G357" s="27">
        <f t="shared" ca="1" si="14"/>
        <v>0</v>
      </c>
    </row>
    <row r="358" spans="1:7" x14ac:dyDescent="0.35">
      <c r="A358" s="27">
        <f t="shared" ca="1" si="13"/>
        <v>0</v>
      </c>
      <c r="G358" s="27">
        <f t="shared" ca="1" si="14"/>
        <v>0</v>
      </c>
    </row>
    <row r="359" spans="1:7" x14ac:dyDescent="0.35">
      <c r="A359" s="27">
        <f t="shared" ca="1" si="13"/>
        <v>0</v>
      </c>
      <c r="G359" s="27">
        <f t="shared" ca="1" si="14"/>
        <v>0</v>
      </c>
    </row>
    <row r="360" spans="1:7" x14ac:dyDescent="0.35">
      <c r="A360" s="27">
        <f t="shared" ca="1" si="13"/>
        <v>0</v>
      </c>
      <c r="G360" s="27">
        <f t="shared" ca="1" si="14"/>
        <v>0</v>
      </c>
    </row>
    <row r="361" spans="1:7" x14ac:dyDescent="0.35">
      <c r="A361" s="27">
        <f t="shared" ca="1" si="13"/>
        <v>0</v>
      </c>
      <c r="G361" s="27">
        <f t="shared" ca="1" si="14"/>
        <v>0</v>
      </c>
    </row>
    <row r="362" spans="1:7" x14ac:dyDescent="0.35">
      <c r="A362" s="27">
        <f t="shared" ca="1" si="13"/>
        <v>0</v>
      </c>
      <c r="G362" s="27">
        <f t="shared" ca="1" si="14"/>
        <v>0</v>
      </c>
    </row>
    <row r="363" spans="1:7" x14ac:dyDescent="0.35">
      <c r="A363" s="27">
        <f t="shared" ref="A363:A426" ca="1" si="15">OFFSET($B363,0,LangOffset,1,1)</f>
        <v>0</v>
      </c>
      <c r="G363" s="27">
        <f t="shared" ca="1" si="14"/>
        <v>0</v>
      </c>
    </row>
    <row r="364" spans="1:7" x14ac:dyDescent="0.35">
      <c r="A364" s="27">
        <f t="shared" ca="1" si="15"/>
        <v>0</v>
      </c>
      <c r="G364" s="27">
        <f t="shared" ca="1" si="14"/>
        <v>0</v>
      </c>
    </row>
    <row r="365" spans="1:7" x14ac:dyDescent="0.35">
      <c r="A365" s="27">
        <f t="shared" ca="1" si="15"/>
        <v>0</v>
      </c>
      <c r="G365" s="27">
        <f t="shared" ca="1" si="14"/>
        <v>0</v>
      </c>
    </row>
    <row r="366" spans="1:7" x14ac:dyDescent="0.35">
      <c r="A366" s="27">
        <f t="shared" ca="1" si="15"/>
        <v>0</v>
      </c>
      <c r="G366" s="27">
        <f t="shared" ca="1" si="14"/>
        <v>0</v>
      </c>
    </row>
    <row r="367" spans="1:7" x14ac:dyDescent="0.35">
      <c r="A367" s="27">
        <f t="shared" ca="1" si="15"/>
        <v>0</v>
      </c>
      <c r="G367" s="27">
        <f t="shared" ca="1" si="14"/>
        <v>0</v>
      </c>
    </row>
    <row r="368" spans="1:7" x14ac:dyDescent="0.35">
      <c r="A368" s="27">
        <f t="shared" ca="1" si="15"/>
        <v>0</v>
      </c>
      <c r="G368" s="27">
        <f t="shared" ca="1" si="14"/>
        <v>0</v>
      </c>
    </row>
    <row r="369" spans="1:7" x14ac:dyDescent="0.35">
      <c r="A369" s="27">
        <f t="shared" ca="1" si="15"/>
        <v>0</v>
      </c>
      <c r="G369" s="27">
        <f t="shared" ca="1" si="14"/>
        <v>0</v>
      </c>
    </row>
    <row r="370" spans="1:7" x14ac:dyDescent="0.35">
      <c r="A370" s="27">
        <f t="shared" ca="1" si="15"/>
        <v>0</v>
      </c>
      <c r="G370" s="27">
        <f t="shared" ca="1" si="14"/>
        <v>0</v>
      </c>
    </row>
    <row r="371" spans="1:7" x14ac:dyDescent="0.35">
      <c r="A371" s="27">
        <f t="shared" ca="1" si="15"/>
        <v>0</v>
      </c>
      <c r="G371" s="27">
        <f t="shared" ca="1" si="14"/>
        <v>0</v>
      </c>
    </row>
    <row r="372" spans="1:7" x14ac:dyDescent="0.35">
      <c r="A372" s="27">
        <f t="shared" ca="1" si="15"/>
        <v>0</v>
      </c>
      <c r="G372" s="27">
        <f t="shared" ca="1" si="14"/>
        <v>0</v>
      </c>
    </row>
    <row r="373" spans="1:7" x14ac:dyDescent="0.35">
      <c r="A373" s="27">
        <f t="shared" ca="1" si="15"/>
        <v>0</v>
      </c>
      <c r="G373" s="27">
        <f t="shared" ca="1" si="14"/>
        <v>0</v>
      </c>
    </row>
    <row r="374" spans="1:7" x14ac:dyDescent="0.35">
      <c r="A374" s="27">
        <f t="shared" ca="1" si="15"/>
        <v>0</v>
      </c>
      <c r="G374" s="27">
        <f t="shared" ca="1" si="14"/>
        <v>0</v>
      </c>
    </row>
    <row r="375" spans="1:7" x14ac:dyDescent="0.35">
      <c r="A375" s="27">
        <f t="shared" ca="1" si="15"/>
        <v>0</v>
      </c>
      <c r="G375" s="27">
        <f t="shared" ca="1" si="14"/>
        <v>0</v>
      </c>
    </row>
    <row r="376" spans="1:7" x14ac:dyDescent="0.35">
      <c r="A376" s="27">
        <f t="shared" ca="1" si="15"/>
        <v>0</v>
      </c>
      <c r="G376" s="27">
        <f t="shared" ca="1" si="14"/>
        <v>0</v>
      </c>
    </row>
    <row r="377" spans="1:7" x14ac:dyDescent="0.35">
      <c r="A377" s="27">
        <f t="shared" ca="1" si="15"/>
        <v>0</v>
      </c>
      <c r="G377" s="27">
        <f t="shared" ca="1" si="14"/>
        <v>0</v>
      </c>
    </row>
    <row r="378" spans="1:7" x14ac:dyDescent="0.35">
      <c r="A378" s="27">
        <f t="shared" ca="1" si="15"/>
        <v>0</v>
      </c>
      <c r="G378" s="27">
        <f t="shared" ca="1" si="14"/>
        <v>0</v>
      </c>
    </row>
    <row r="379" spans="1:7" x14ac:dyDescent="0.35">
      <c r="A379" s="27">
        <f t="shared" ca="1" si="15"/>
        <v>0</v>
      </c>
      <c r="G379" s="27">
        <f t="shared" ca="1" si="14"/>
        <v>0</v>
      </c>
    </row>
    <row r="380" spans="1:7" x14ac:dyDescent="0.35">
      <c r="A380" s="27">
        <f t="shared" ca="1" si="15"/>
        <v>0</v>
      </c>
      <c r="G380" s="27">
        <f t="shared" ca="1" si="14"/>
        <v>0</v>
      </c>
    </row>
    <row r="381" spans="1:7" x14ac:dyDescent="0.35">
      <c r="A381" s="27">
        <f t="shared" ca="1" si="15"/>
        <v>0</v>
      </c>
      <c r="G381" s="27">
        <f t="shared" ca="1" si="14"/>
        <v>0</v>
      </c>
    </row>
    <row r="382" spans="1:7" x14ac:dyDescent="0.35">
      <c r="A382" s="27">
        <f t="shared" ca="1" si="15"/>
        <v>0</v>
      </c>
      <c r="G382" s="27">
        <f t="shared" ca="1" si="14"/>
        <v>0</v>
      </c>
    </row>
    <row r="383" spans="1:7" x14ac:dyDescent="0.35">
      <c r="A383" s="27">
        <f t="shared" ca="1" si="15"/>
        <v>0</v>
      </c>
      <c r="G383" s="27">
        <f t="shared" ca="1" si="14"/>
        <v>0</v>
      </c>
    </row>
    <row r="384" spans="1:7" x14ac:dyDescent="0.35">
      <c r="A384" s="27">
        <f t="shared" ca="1" si="15"/>
        <v>0</v>
      </c>
      <c r="G384" s="27">
        <f t="shared" ca="1" si="14"/>
        <v>0</v>
      </c>
    </row>
    <row r="385" spans="1:7" x14ac:dyDescent="0.35">
      <c r="A385" s="27">
        <f t="shared" ca="1" si="15"/>
        <v>0</v>
      </c>
      <c r="G385" s="27">
        <f t="shared" ca="1" si="14"/>
        <v>0</v>
      </c>
    </row>
    <row r="386" spans="1:7" x14ac:dyDescent="0.35">
      <c r="A386" s="27">
        <f t="shared" ca="1" si="15"/>
        <v>0</v>
      </c>
      <c r="G386" s="27">
        <f t="shared" ca="1" si="14"/>
        <v>0</v>
      </c>
    </row>
    <row r="387" spans="1:7" x14ac:dyDescent="0.35">
      <c r="A387" s="27">
        <f t="shared" ca="1" si="15"/>
        <v>0</v>
      </c>
      <c r="G387" s="27">
        <f t="shared" ca="1" si="14"/>
        <v>0</v>
      </c>
    </row>
    <row r="388" spans="1:7" x14ac:dyDescent="0.35">
      <c r="A388" s="27">
        <f t="shared" ca="1" si="15"/>
        <v>0</v>
      </c>
      <c r="G388" s="27">
        <f t="shared" ca="1" si="14"/>
        <v>0</v>
      </c>
    </row>
    <row r="389" spans="1:7" x14ac:dyDescent="0.35">
      <c r="A389" s="27">
        <f t="shared" ca="1" si="15"/>
        <v>0</v>
      </c>
      <c r="G389" s="27">
        <f t="shared" ca="1" si="14"/>
        <v>0</v>
      </c>
    </row>
    <row r="390" spans="1:7" x14ac:dyDescent="0.35">
      <c r="A390" s="27">
        <f t="shared" ca="1" si="15"/>
        <v>0</v>
      </c>
      <c r="G390" s="27">
        <f t="shared" ca="1" si="14"/>
        <v>0</v>
      </c>
    </row>
    <row r="391" spans="1:7" x14ac:dyDescent="0.35">
      <c r="A391" s="27">
        <f t="shared" ca="1" si="15"/>
        <v>0</v>
      </c>
      <c r="G391" s="27">
        <f t="shared" ca="1" si="14"/>
        <v>0</v>
      </c>
    </row>
    <row r="392" spans="1:7" x14ac:dyDescent="0.35">
      <c r="A392" s="27">
        <f t="shared" ca="1" si="15"/>
        <v>0</v>
      </c>
      <c r="G392" s="27">
        <f t="shared" ca="1" si="14"/>
        <v>0</v>
      </c>
    </row>
    <row r="393" spans="1:7" x14ac:dyDescent="0.35">
      <c r="A393" s="27">
        <f t="shared" ca="1" si="15"/>
        <v>0</v>
      </c>
      <c r="G393" s="27">
        <f t="shared" ca="1" si="14"/>
        <v>0</v>
      </c>
    </row>
    <row r="394" spans="1:7" x14ac:dyDescent="0.35">
      <c r="A394" s="27">
        <f t="shared" ca="1" si="15"/>
        <v>0</v>
      </c>
      <c r="G394" s="27">
        <f t="shared" ca="1" si="14"/>
        <v>0</v>
      </c>
    </row>
    <row r="395" spans="1:7" x14ac:dyDescent="0.35">
      <c r="A395" s="27">
        <f t="shared" ca="1" si="15"/>
        <v>0</v>
      </c>
      <c r="G395" s="27">
        <f t="shared" ref="G395:G458" ca="1" si="16">OFFSET($H395,0,LangOffset,1,1)</f>
        <v>0</v>
      </c>
    </row>
    <row r="396" spans="1:7" x14ac:dyDescent="0.35">
      <c r="A396" s="27">
        <f t="shared" ca="1" si="15"/>
        <v>0</v>
      </c>
      <c r="G396" s="27">
        <f t="shared" ca="1" si="16"/>
        <v>0</v>
      </c>
    </row>
    <row r="397" spans="1:7" x14ac:dyDescent="0.35">
      <c r="A397" s="27">
        <f t="shared" ca="1" si="15"/>
        <v>0</v>
      </c>
      <c r="G397" s="27">
        <f t="shared" ca="1" si="16"/>
        <v>0</v>
      </c>
    </row>
    <row r="398" spans="1:7" x14ac:dyDescent="0.35">
      <c r="A398" s="27">
        <f t="shared" ca="1" si="15"/>
        <v>0</v>
      </c>
      <c r="G398" s="27">
        <f t="shared" ca="1" si="16"/>
        <v>0</v>
      </c>
    </row>
    <row r="399" spans="1:7" x14ac:dyDescent="0.35">
      <c r="A399" s="27">
        <f t="shared" ca="1" si="15"/>
        <v>0</v>
      </c>
      <c r="G399" s="27">
        <f t="shared" ca="1" si="16"/>
        <v>0</v>
      </c>
    </row>
    <row r="400" spans="1:7" x14ac:dyDescent="0.35">
      <c r="A400" s="27">
        <f t="shared" ca="1" si="15"/>
        <v>0</v>
      </c>
      <c r="G400" s="27">
        <f t="shared" ca="1" si="16"/>
        <v>0</v>
      </c>
    </row>
    <row r="401" spans="1:7" x14ac:dyDescent="0.35">
      <c r="A401" s="27">
        <f t="shared" ca="1" si="15"/>
        <v>0</v>
      </c>
      <c r="G401" s="27">
        <f t="shared" ca="1" si="16"/>
        <v>0</v>
      </c>
    </row>
    <row r="402" spans="1:7" x14ac:dyDescent="0.35">
      <c r="A402" s="27">
        <f t="shared" ca="1" si="15"/>
        <v>0</v>
      </c>
      <c r="G402" s="27">
        <f t="shared" ca="1" si="16"/>
        <v>0</v>
      </c>
    </row>
    <row r="403" spans="1:7" x14ac:dyDescent="0.35">
      <c r="A403" s="27">
        <f t="shared" ca="1" si="15"/>
        <v>0</v>
      </c>
      <c r="G403" s="27">
        <f t="shared" ca="1" si="16"/>
        <v>0</v>
      </c>
    </row>
    <row r="404" spans="1:7" x14ac:dyDescent="0.35">
      <c r="A404" s="27">
        <f t="shared" ca="1" si="15"/>
        <v>0</v>
      </c>
      <c r="G404" s="27">
        <f t="shared" ca="1" si="16"/>
        <v>0</v>
      </c>
    </row>
    <row r="405" spans="1:7" x14ac:dyDescent="0.35">
      <c r="A405" s="27">
        <f t="shared" ca="1" si="15"/>
        <v>0</v>
      </c>
      <c r="G405" s="27">
        <f t="shared" ca="1" si="16"/>
        <v>0</v>
      </c>
    </row>
    <row r="406" spans="1:7" x14ac:dyDescent="0.35">
      <c r="A406" s="27">
        <f t="shared" ca="1" si="15"/>
        <v>0</v>
      </c>
      <c r="G406" s="27">
        <f t="shared" ca="1" si="16"/>
        <v>0</v>
      </c>
    </row>
    <row r="407" spans="1:7" x14ac:dyDescent="0.35">
      <c r="A407" s="27">
        <f t="shared" ca="1" si="15"/>
        <v>0</v>
      </c>
      <c r="G407" s="27">
        <f t="shared" ca="1" si="16"/>
        <v>0</v>
      </c>
    </row>
    <row r="408" spans="1:7" x14ac:dyDescent="0.35">
      <c r="A408" s="27">
        <f t="shared" ca="1" si="15"/>
        <v>0</v>
      </c>
      <c r="G408" s="27">
        <f t="shared" ca="1" si="16"/>
        <v>0</v>
      </c>
    </row>
    <row r="409" spans="1:7" x14ac:dyDescent="0.35">
      <c r="A409" s="27">
        <f t="shared" ca="1" si="15"/>
        <v>0</v>
      </c>
      <c r="G409" s="27">
        <f t="shared" ca="1" si="16"/>
        <v>0</v>
      </c>
    </row>
    <row r="410" spans="1:7" x14ac:dyDescent="0.35">
      <c r="A410" s="27">
        <f t="shared" ca="1" si="15"/>
        <v>0</v>
      </c>
      <c r="G410" s="27">
        <f t="shared" ca="1" si="16"/>
        <v>0</v>
      </c>
    </row>
    <row r="411" spans="1:7" x14ac:dyDescent="0.35">
      <c r="A411" s="27">
        <f t="shared" ca="1" si="15"/>
        <v>0</v>
      </c>
      <c r="G411" s="27">
        <f t="shared" ca="1" si="16"/>
        <v>0</v>
      </c>
    </row>
    <row r="412" spans="1:7" x14ac:dyDescent="0.35">
      <c r="A412" s="27">
        <f t="shared" ca="1" si="15"/>
        <v>0</v>
      </c>
      <c r="G412" s="27">
        <f t="shared" ca="1" si="16"/>
        <v>0</v>
      </c>
    </row>
    <row r="413" spans="1:7" x14ac:dyDescent="0.35">
      <c r="A413" s="27">
        <f t="shared" ca="1" si="15"/>
        <v>0</v>
      </c>
      <c r="G413" s="27">
        <f t="shared" ca="1" si="16"/>
        <v>0</v>
      </c>
    </row>
    <row r="414" spans="1:7" x14ac:dyDescent="0.35">
      <c r="A414" s="27">
        <f t="shared" ca="1" si="15"/>
        <v>0</v>
      </c>
      <c r="G414" s="27">
        <f t="shared" ca="1" si="16"/>
        <v>0</v>
      </c>
    </row>
    <row r="415" spans="1:7" x14ac:dyDescent="0.35">
      <c r="A415" s="27">
        <f t="shared" ca="1" si="15"/>
        <v>0</v>
      </c>
      <c r="G415" s="27">
        <f t="shared" ca="1" si="16"/>
        <v>0</v>
      </c>
    </row>
    <row r="416" spans="1:7" x14ac:dyDescent="0.35">
      <c r="A416" s="27">
        <f t="shared" ca="1" si="15"/>
        <v>0</v>
      </c>
      <c r="G416" s="27">
        <f t="shared" ca="1" si="16"/>
        <v>0</v>
      </c>
    </row>
    <row r="417" spans="1:7" x14ac:dyDescent="0.35">
      <c r="A417" s="27">
        <f t="shared" ca="1" si="15"/>
        <v>0</v>
      </c>
      <c r="G417" s="27">
        <f t="shared" ca="1" si="16"/>
        <v>0</v>
      </c>
    </row>
    <row r="418" spans="1:7" x14ac:dyDescent="0.35">
      <c r="A418" s="27">
        <f t="shared" ca="1" si="15"/>
        <v>0</v>
      </c>
      <c r="G418" s="27">
        <f t="shared" ca="1" si="16"/>
        <v>0</v>
      </c>
    </row>
    <row r="419" spans="1:7" x14ac:dyDescent="0.35">
      <c r="A419" s="27">
        <f t="shared" ca="1" si="15"/>
        <v>0</v>
      </c>
      <c r="G419" s="27">
        <f t="shared" ca="1" si="16"/>
        <v>0</v>
      </c>
    </row>
    <row r="420" spans="1:7" x14ac:dyDescent="0.35">
      <c r="A420" s="27">
        <f t="shared" ca="1" si="15"/>
        <v>0</v>
      </c>
      <c r="G420" s="27">
        <f t="shared" ca="1" si="16"/>
        <v>0</v>
      </c>
    </row>
    <row r="421" spans="1:7" x14ac:dyDescent="0.35">
      <c r="A421" s="27">
        <f t="shared" ca="1" si="15"/>
        <v>0</v>
      </c>
      <c r="G421" s="27">
        <f t="shared" ca="1" si="16"/>
        <v>0</v>
      </c>
    </row>
    <row r="422" spans="1:7" x14ac:dyDescent="0.35">
      <c r="A422" s="27">
        <f t="shared" ca="1" si="15"/>
        <v>0</v>
      </c>
      <c r="G422" s="27">
        <f t="shared" ca="1" si="16"/>
        <v>0</v>
      </c>
    </row>
    <row r="423" spans="1:7" x14ac:dyDescent="0.35">
      <c r="A423" s="27">
        <f t="shared" ca="1" si="15"/>
        <v>0</v>
      </c>
      <c r="G423" s="27">
        <f t="shared" ca="1" si="16"/>
        <v>0</v>
      </c>
    </row>
    <row r="424" spans="1:7" x14ac:dyDescent="0.35">
      <c r="A424" s="27">
        <f t="shared" ca="1" si="15"/>
        <v>0</v>
      </c>
      <c r="G424" s="27">
        <f t="shared" ca="1" si="16"/>
        <v>0</v>
      </c>
    </row>
    <row r="425" spans="1:7" x14ac:dyDescent="0.35">
      <c r="A425" s="27">
        <f t="shared" ca="1" si="15"/>
        <v>0</v>
      </c>
      <c r="G425" s="27">
        <f t="shared" ca="1" si="16"/>
        <v>0</v>
      </c>
    </row>
    <row r="426" spans="1:7" x14ac:dyDescent="0.35">
      <c r="A426" s="27">
        <f t="shared" ca="1" si="15"/>
        <v>0</v>
      </c>
      <c r="G426" s="27">
        <f t="shared" ca="1" si="16"/>
        <v>0</v>
      </c>
    </row>
    <row r="427" spans="1:7" x14ac:dyDescent="0.35">
      <c r="A427" s="27">
        <f t="shared" ref="A427:A490" ca="1" si="17">OFFSET($B427,0,LangOffset,1,1)</f>
        <v>0</v>
      </c>
      <c r="G427" s="27">
        <f t="shared" ca="1" si="16"/>
        <v>0</v>
      </c>
    </row>
    <row r="428" spans="1:7" x14ac:dyDescent="0.35">
      <c r="A428" s="27">
        <f t="shared" ca="1" si="17"/>
        <v>0</v>
      </c>
      <c r="G428" s="27">
        <f t="shared" ca="1" si="16"/>
        <v>0</v>
      </c>
    </row>
    <row r="429" spans="1:7" x14ac:dyDescent="0.35">
      <c r="A429" s="27">
        <f t="shared" ca="1" si="17"/>
        <v>0</v>
      </c>
      <c r="G429" s="27">
        <f t="shared" ca="1" si="16"/>
        <v>0</v>
      </c>
    </row>
    <row r="430" spans="1:7" x14ac:dyDescent="0.35">
      <c r="A430" s="27">
        <f t="shared" ca="1" si="17"/>
        <v>0</v>
      </c>
      <c r="G430" s="27">
        <f t="shared" ca="1" si="16"/>
        <v>0</v>
      </c>
    </row>
    <row r="431" spans="1:7" x14ac:dyDescent="0.35">
      <c r="A431" s="27">
        <f t="shared" ca="1" si="17"/>
        <v>0</v>
      </c>
      <c r="G431" s="27">
        <f t="shared" ca="1" si="16"/>
        <v>0</v>
      </c>
    </row>
    <row r="432" spans="1:7" x14ac:dyDescent="0.35">
      <c r="A432" s="27">
        <f t="shared" ca="1" si="17"/>
        <v>0</v>
      </c>
      <c r="G432" s="27">
        <f t="shared" ca="1" si="16"/>
        <v>0</v>
      </c>
    </row>
    <row r="433" spans="1:7" x14ac:dyDescent="0.35">
      <c r="A433" s="27">
        <f t="shared" ca="1" si="17"/>
        <v>0</v>
      </c>
      <c r="G433" s="27">
        <f t="shared" ca="1" si="16"/>
        <v>0</v>
      </c>
    </row>
    <row r="434" spans="1:7" x14ac:dyDescent="0.35">
      <c r="A434" s="27">
        <f t="shared" ca="1" si="17"/>
        <v>0</v>
      </c>
      <c r="G434" s="27">
        <f t="shared" ca="1" si="16"/>
        <v>0</v>
      </c>
    </row>
    <row r="435" spans="1:7" x14ac:dyDescent="0.35">
      <c r="A435" s="27">
        <f t="shared" ca="1" si="17"/>
        <v>0</v>
      </c>
      <c r="G435" s="27">
        <f t="shared" ca="1" si="16"/>
        <v>0</v>
      </c>
    </row>
    <row r="436" spans="1:7" x14ac:dyDescent="0.35">
      <c r="A436" s="27">
        <f t="shared" ca="1" si="17"/>
        <v>0</v>
      </c>
      <c r="G436" s="27">
        <f t="shared" ca="1" si="16"/>
        <v>0</v>
      </c>
    </row>
    <row r="437" spans="1:7" x14ac:dyDescent="0.35">
      <c r="A437" s="27">
        <f t="shared" ca="1" si="17"/>
        <v>0</v>
      </c>
      <c r="G437" s="27">
        <f t="shared" ca="1" si="16"/>
        <v>0</v>
      </c>
    </row>
    <row r="438" spans="1:7" x14ac:dyDescent="0.35">
      <c r="A438" s="27">
        <f t="shared" ca="1" si="17"/>
        <v>0</v>
      </c>
      <c r="G438" s="27">
        <f t="shared" ca="1" si="16"/>
        <v>0</v>
      </c>
    </row>
    <row r="439" spans="1:7" x14ac:dyDescent="0.35">
      <c r="A439" s="27">
        <f t="shared" ca="1" si="17"/>
        <v>0</v>
      </c>
      <c r="G439" s="27">
        <f t="shared" ca="1" si="16"/>
        <v>0</v>
      </c>
    </row>
    <row r="440" spans="1:7" x14ac:dyDescent="0.35">
      <c r="A440" s="27">
        <f t="shared" ca="1" si="17"/>
        <v>0</v>
      </c>
      <c r="G440" s="27">
        <f t="shared" ca="1" si="16"/>
        <v>0</v>
      </c>
    </row>
    <row r="441" spans="1:7" x14ac:dyDescent="0.35">
      <c r="A441" s="27">
        <f t="shared" ca="1" si="17"/>
        <v>0</v>
      </c>
      <c r="G441" s="27">
        <f t="shared" ca="1" si="16"/>
        <v>0</v>
      </c>
    </row>
    <row r="442" spans="1:7" x14ac:dyDescent="0.35">
      <c r="A442" s="27">
        <f t="shared" ca="1" si="17"/>
        <v>0</v>
      </c>
      <c r="G442" s="27">
        <f t="shared" ca="1" si="16"/>
        <v>0</v>
      </c>
    </row>
    <row r="443" spans="1:7" x14ac:dyDescent="0.35">
      <c r="A443" s="27">
        <f t="shared" ca="1" si="17"/>
        <v>0</v>
      </c>
      <c r="G443" s="27">
        <f t="shared" ca="1" si="16"/>
        <v>0</v>
      </c>
    </row>
    <row r="444" spans="1:7" x14ac:dyDescent="0.35">
      <c r="A444" s="27">
        <f t="shared" ca="1" si="17"/>
        <v>0</v>
      </c>
      <c r="G444" s="27">
        <f t="shared" ca="1" si="16"/>
        <v>0</v>
      </c>
    </row>
    <row r="445" spans="1:7" x14ac:dyDescent="0.35">
      <c r="A445" s="27">
        <f t="shared" ca="1" si="17"/>
        <v>0</v>
      </c>
      <c r="G445" s="27">
        <f t="shared" ca="1" si="16"/>
        <v>0</v>
      </c>
    </row>
    <row r="446" spans="1:7" x14ac:dyDescent="0.35">
      <c r="A446" s="27">
        <f t="shared" ca="1" si="17"/>
        <v>0</v>
      </c>
      <c r="G446" s="27">
        <f t="shared" ca="1" si="16"/>
        <v>0</v>
      </c>
    </row>
    <row r="447" spans="1:7" x14ac:dyDescent="0.35">
      <c r="A447" s="27">
        <f t="shared" ca="1" si="17"/>
        <v>0</v>
      </c>
      <c r="G447" s="27">
        <f t="shared" ca="1" si="16"/>
        <v>0</v>
      </c>
    </row>
    <row r="448" spans="1:7" x14ac:dyDescent="0.35">
      <c r="A448" s="27">
        <f t="shared" ca="1" si="17"/>
        <v>0</v>
      </c>
      <c r="G448" s="27">
        <f t="shared" ca="1" si="16"/>
        <v>0</v>
      </c>
    </row>
    <row r="449" spans="1:7" x14ac:dyDescent="0.35">
      <c r="A449" s="27">
        <f t="shared" ca="1" si="17"/>
        <v>0</v>
      </c>
      <c r="G449" s="27">
        <f t="shared" ca="1" si="16"/>
        <v>0</v>
      </c>
    </row>
    <row r="450" spans="1:7" x14ac:dyDescent="0.35">
      <c r="A450" s="27">
        <f t="shared" ca="1" si="17"/>
        <v>0</v>
      </c>
      <c r="G450" s="27">
        <f t="shared" ca="1" si="16"/>
        <v>0</v>
      </c>
    </row>
    <row r="451" spans="1:7" x14ac:dyDescent="0.35">
      <c r="A451" s="27">
        <f t="shared" ca="1" si="17"/>
        <v>0</v>
      </c>
      <c r="G451" s="27">
        <f t="shared" ca="1" si="16"/>
        <v>0</v>
      </c>
    </row>
    <row r="452" spans="1:7" x14ac:dyDescent="0.35">
      <c r="A452" s="27">
        <f t="shared" ca="1" si="17"/>
        <v>0</v>
      </c>
      <c r="G452" s="27">
        <f t="shared" ca="1" si="16"/>
        <v>0</v>
      </c>
    </row>
    <row r="453" spans="1:7" x14ac:dyDescent="0.35">
      <c r="A453" s="27">
        <f t="shared" ca="1" si="17"/>
        <v>0</v>
      </c>
      <c r="G453" s="27">
        <f t="shared" ca="1" si="16"/>
        <v>0</v>
      </c>
    </row>
    <row r="454" spans="1:7" x14ac:dyDescent="0.35">
      <c r="A454" s="27">
        <f t="shared" ca="1" si="17"/>
        <v>0</v>
      </c>
      <c r="G454" s="27">
        <f t="shared" ca="1" si="16"/>
        <v>0</v>
      </c>
    </row>
    <row r="455" spans="1:7" x14ac:dyDescent="0.35">
      <c r="A455" s="27">
        <f t="shared" ca="1" si="17"/>
        <v>0</v>
      </c>
      <c r="G455" s="27">
        <f t="shared" ca="1" si="16"/>
        <v>0</v>
      </c>
    </row>
    <row r="456" spans="1:7" x14ac:dyDescent="0.35">
      <c r="A456" s="27">
        <f t="shared" ca="1" si="17"/>
        <v>0</v>
      </c>
      <c r="G456" s="27">
        <f t="shared" ca="1" si="16"/>
        <v>0</v>
      </c>
    </row>
    <row r="457" spans="1:7" x14ac:dyDescent="0.35">
      <c r="A457" s="27">
        <f t="shared" ca="1" si="17"/>
        <v>0</v>
      </c>
      <c r="G457" s="27">
        <f t="shared" ca="1" si="16"/>
        <v>0</v>
      </c>
    </row>
    <row r="458" spans="1:7" x14ac:dyDescent="0.35">
      <c r="A458" s="27">
        <f t="shared" ca="1" si="17"/>
        <v>0</v>
      </c>
      <c r="G458" s="27">
        <f t="shared" ca="1" si="16"/>
        <v>0</v>
      </c>
    </row>
    <row r="459" spans="1:7" x14ac:dyDescent="0.35">
      <c r="A459" s="27">
        <f t="shared" ca="1" si="17"/>
        <v>0</v>
      </c>
      <c r="G459" s="27">
        <f t="shared" ref="G459:G508" ca="1" si="18">OFFSET($H459,0,LangOffset,1,1)</f>
        <v>0</v>
      </c>
    </row>
    <row r="460" spans="1:7" x14ac:dyDescent="0.35">
      <c r="A460" s="27">
        <f t="shared" ca="1" si="17"/>
        <v>0</v>
      </c>
      <c r="G460" s="27">
        <f t="shared" ca="1" si="18"/>
        <v>0</v>
      </c>
    </row>
    <row r="461" spans="1:7" x14ac:dyDescent="0.35">
      <c r="A461" s="27">
        <f t="shared" ca="1" si="17"/>
        <v>0</v>
      </c>
      <c r="G461" s="27">
        <f t="shared" ca="1" si="18"/>
        <v>0</v>
      </c>
    </row>
    <row r="462" spans="1:7" x14ac:dyDescent="0.35">
      <c r="A462" s="27">
        <f t="shared" ca="1" si="17"/>
        <v>0</v>
      </c>
      <c r="G462" s="27">
        <f t="shared" ca="1" si="18"/>
        <v>0</v>
      </c>
    </row>
    <row r="463" spans="1:7" x14ac:dyDescent="0.35">
      <c r="A463" s="27">
        <f t="shared" ca="1" si="17"/>
        <v>0</v>
      </c>
      <c r="G463" s="27">
        <f t="shared" ca="1" si="18"/>
        <v>0</v>
      </c>
    </row>
    <row r="464" spans="1:7" x14ac:dyDescent="0.35">
      <c r="A464" s="27">
        <f t="shared" ca="1" si="17"/>
        <v>0</v>
      </c>
      <c r="G464" s="27">
        <f t="shared" ca="1" si="18"/>
        <v>0</v>
      </c>
    </row>
    <row r="465" spans="1:7" x14ac:dyDescent="0.35">
      <c r="A465" s="27">
        <f t="shared" ca="1" si="17"/>
        <v>0</v>
      </c>
      <c r="G465" s="27">
        <f t="shared" ca="1" si="18"/>
        <v>0</v>
      </c>
    </row>
    <row r="466" spans="1:7" x14ac:dyDescent="0.35">
      <c r="A466" s="27">
        <f t="shared" ca="1" si="17"/>
        <v>0</v>
      </c>
      <c r="G466" s="27">
        <f t="shared" ca="1" si="18"/>
        <v>0</v>
      </c>
    </row>
    <row r="467" spans="1:7" x14ac:dyDescent="0.35">
      <c r="A467" s="27">
        <f t="shared" ca="1" si="17"/>
        <v>0</v>
      </c>
      <c r="G467" s="27">
        <f t="shared" ca="1" si="18"/>
        <v>0</v>
      </c>
    </row>
    <row r="468" spans="1:7" x14ac:dyDescent="0.35">
      <c r="A468" s="27">
        <f t="shared" ca="1" si="17"/>
        <v>0</v>
      </c>
      <c r="G468" s="27">
        <f t="shared" ca="1" si="18"/>
        <v>0</v>
      </c>
    </row>
    <row r="469" spans="1:7" x14ac:dyDescent="0.35">
      <c r="A469" s="27">
        <f t="shared" ca="1" si="17"/>
        <v>0</v>
      </c>
      <c r="G469" s="27">
        <f t="shared" ca="1" si="18"/>
        <v>0</v>
      </c>
    </row>
    <row r="470" spans="1:7" x14ac:dyDescent="0.35">
      <c r="A470" s="27">
        <f t="shared" ca="1" si="17"/>
        <v>0</v>
      </c>
      <c r="G470" s="27">
        <f t="shared" ca="1" si="18"/>
        <v>0</v>
      </c>
    </row>
    <row r="471" spans="1:7" x14ac:dyDescent="0.35">
      <c r="A471" s="27">
        <f t="shared" ca="1" si="17"/>
        <v>0</v>
      </c>
      <c r="G471" s="27">
        <f t="shared" ca="1" si="18"/>
        <v>0</v>
      </c>
    </row>
    <row r="472" spans="1:7" x14ac:dyDescent="0.35">
      <c r="A472" s="27">
        <f t="shared" ca="1" si="17"/>
        <v>0</v>
      </c>
      <c r="G472" s="27">
        <f t="shared" ca="1" si="18"/>
        <v>0</v>
      </c>
    </row>
    <row r="473" spans="1:7" x14ac:dyDescent="0.35">
      <c r="A473" s="27">
        <f t="shared" ca="1" si="17"/>
        <v>0</v>
      </c>
      <c r="G473" s="27">
        <f t="shared" ca="1" si="18"/>
        <v>0</v>
      </c>
    </row>
    <row r="474" spans="1:7" x14ac:dyDescent="0.35">
      <c r="A474" s="27">
        <f t="shared" ca="1" si="17"/>
        <v>0</v>
      </c>
      <c r="G474" s="27">
        <f t="shared" ca="1" si="18"/>
        <v>0</v>
      </c>
    </row>
    <row r="475" spans="1:7" x14ac:dyDescent="0.35">
      <c r="A475" s="27">
        <f t="shared" ca="1" si="17"/>
        <v>0</v>
      </c>
      <c r="G475" s="27">
        <f t="shared" ca="1" si="18"/>
        <v>0</v>
      </c>
    </row>
    <row r="476" spans="1:7" x14ac:dyDescent="0.35">
      <c r="A476" s="27">
        <f t="shared" ca="1" si="17"/>
        <v>0</v>
      </c>
      <c r="G476" s="27">
        <f t="shared" ca="1" si="18"/>
        <v>0</v>
      </c>
    </row>
    <row r="477" spans="1:7" x14ac:dyDescent="0.35">
      <c r="A477" s="27">
        <f t="shared" ca="1" si="17"/>
        <v>0</v>
      </c>
      <c r="G477" s="27">
        <f t="shared" ca="1" si="18"/>
        <v>0</v>
      </c>
    </row>
    <row r="478" spans="1:7" x14ac:dyDescent="0.35">
      <c r="A478" s="27">
        <f t="shared" ca="1" si="17"/>
        <v>0</v>
      </c>
      <c r="G478" s="27">
        <f t="shared" ca="1" si="18"/>
        <v>0</v>
      </c>
    </row>
    <row r="479" spans="1:7" x14ac:dyDescent="0.35">
      <c r="A479" s="27">
        <f t="shared" ca="1" si="17"/>
        <v>0</v>
      </c>
      <c r="G479" s="27">
        <f t="shared" ca="1" si="18"/>
        <v>0</v>
      </c>
    </row>
    <row r="480" spans="1:7" x14ac:dyDescent="0.35">
      <c r="A480" s="27">
        <f t="shared" ca="1" si="17"/>
        <v>0</v>
      </c>
      <c r="G480" s="27">
        <f t="shared" ca="1" si="18"/>
        <v>0</v>
      </c>
    </row>
    <row r="481" spans="1:7" x14ac:dyDescent="0.35">
      <c r="A481" s="27">
        <f t="shared" ca="1" si="17"/>
        <v>0</v>
      </c>
      <c r="G481" s="27">
        <f t="shared" ca="1" si="18"/>
        <v>0</v>
      </c>
    </row>
    <row r="482" spans="1:7" x14ac:dyDescent="0.35">
      <c r="A482" s="27">
        <f t="shared" ca="1" si="17"/>
        <v>0</v>
      </c>
      <c r="G482" s="27">
        <f t="shared" ca="1" si="18"/>
        <v>0</v>
      </c>
    </row>
    <row r="483" spans="1:7" x14ac:dyDescent="0.35">
      <c r="A483" s="27">
        <f t="shared" ca="1" si="17"/>
        <v>0</v>
      </c>
      <c r="G483" s="27">
        <f t="shared" ca="1" si="18"/>
        <v>0</v>
      </c>
    </row>
    <row r="484" spans="1:7" x14ac:dyDescent="0.35">
      <c r="A484" s="27">
        <f t="shared" ca="1" si="17"/>
        <v>0</v>
      </c>
      <c r="G484" s="27">
        <f t="shared" ca="1" si="18"/>
        <v>0</v>
      </c>
    </row>
    <row r="485" spans="1:7" x14ac:dyDescent="0.35">
      <c r="A485" s="27">
        <f t="shared" ca="1" si="17"/>
        <v>0</v>
      </c>
      <c r="G485" s="27">
        <f t="shared" ca="1" si="18"/>
        <v>0</v>
      </c>
    </row>
    <row r="486" spans="1:7" x14ac:dyDescent="0.35">
      <c r="A486" s="27">
        <f t="shared" ca="1" si="17"/>
        <v>0</v>
      </c>
      <c r="G486" s="27">
        <f t="shared" ca="1" si="18"/>
        <v>0</v>
      </c>
    </row>
    <row r="487" spans="1:7" x14ac:dyDescent="0.35">
      <c r="A487" s="27">
        <f t="shared" ca="1" si="17"/>
        <v>0</v>
      </c>
      <c r="G487" s="27">
        <f t="shared" ca="1" si="18"/>
        <v>0</v>
      </c>
    </row>
    <row r="488" spans="1:7" x14ac:dyDescent="0.35">
      <c r="A488" s="27">
        <f t="shared" ca="1" si="17"/>
        <v>0</v>
      </c>
      <c r="G488" s="27">
        <f t="shared" ca="1" si="18"/>
        <v>0</v>
      </c>
    </row>
    <row r="489" spans="1:7" x14ac:dyDescent="0.35">
      <c r="A489" s="27">
        <f t="shared" ca="1" si="17"/>
        <v>0</v>
      </c>
      <c r="G489" s="27">
        <f t="shared" ca="1" si="18"/>
        <v>0</v>
      </c>
    </row>
    <row r="490" spans="1:7" x14ac:dyDescent="0.35">
      <c r="A490" s="27">
        <f t="shared" ca="1" si="17"/>
        <v>0</v>
      </c>
      <c r="G490" s="27">
        <f t="shared" ca="1" si="18"/>
        <v>0</v>
      </c>
    </row>
    <row r="491" spans="1:7" x14ac:dyDescent="0.35">
      <c r="A491" s="27">
        <f t="shared" ref="A491:A506" ca="1" si="19">OFFSET($B491,0,LangOffset,1,1)</f>
        <v>0</v>
      </c>
      <c r="G491" s="27">
        <f t="shared" ca="1" si="18"/>
        <v>0</v>
      </c>
    </row>
    <row r="492" spans="1:7" x14ac:dyDescent="0.35">
      <c r="A492" s="27">
        <f t="shared" ca="1" si="19"/>
        <v>0</v>
      </c>
      <c r="G492" s="27">
        <f t="shared" ca="1" si="18"/>
        <v>0</v>
      </c>
    </row>
    <row r="493" spans="1:7" x14ac:dyDescent="0.35">
      <c r="A493" s="27">
        <f t="shared" ca="1" si="19"/>
        <v>0</v>
      </c>
      <c r="G493" s="27">
        <f t="shared" ca="1" si="18"/>
        <v>0</v>
      </c>
    </row>
    <row r="494" spans="1:7" x14ac:dyDescent="0.35">
      <c r="A494" s="27">
        <f t="shared" ca="1" si="19"/>
        <v>0</v>
      </c>
      <c r="G494" s="27">
        <f t="shared" ca="1" si="18"/>
        <v>0</v>
      </c>
    </row>
    <row r="495" spans="1:7" x14ac:dyDescent="0.35">
      <c r="A495" s="27">
        <f t="shared" ca="1" si="19"/>
        <v>0</v>
      </c>
      <c r="G495" s="27">
        <f t="shared" ca="1" si="18"/>
        <v>0</v>
      </c>
    </row>
    <row r="496" spans="1:7" x14ac:dyDescent="0.35">
      <c r="A496" s="27">
        <f t="shared" ca="1" si="19"/>
        <v>0</v>
      </c>
      <c r="G496" s="27">
        <f t="shared" ca="1" si="18"/>
        <v>0</v>
      </c>
    </row>
    <row r="497" spans="1:7" x14ac:dyDescent="0.35">
      <c r="A497" s="27">
        <f t="shared" ca="1" si="19"/>
        <v>0</v>
      </c>
      <c r="G497" s="27">
        <f t="shared" ca="1" si="18"/>
        <v>0</v>
      </c>
    </row>
    <row r="498" spans="1:7" x14ac:dyDescent="0.35">
      <c r="A498" s="27">
        <f t="shared" ca="1" si="19"/>
        <v>0</v>
      </c>
      <c r="G498" s="27">
        <f t="shared" ca="1" si="18"/>
        <v>0</v>
      </c>
    </row>
    <row r="499" spans="1:7" x14ac:dyDescent="0.35">
      <c r="A499" s="27">
        <f t="shared" ca="1" si="19"/>
        <v>0</v>
      </c>
      <c r="G499" s="27">
        <f t="shared" ca="1" si="18"/>
        <v>0</v>
      </c>
    </row>
    <row r="500" spans="1:7" x14ac:dyDescent="0.35">
      <c r="A500" s="27">
        <f t="shared" ca="1" si="19"/>
        <v>0</v>
      </c>
      <c r="G500" s="27">
        <f t="shared" ca="1" si="18"/>
        <v>0</v>
      </c>
    </row>
    <row r="501" spans="1:7" x14ac:dyDescent="0.35">
      <c r="A501" s="27">
        <f t="shared" ca="1" si="19"/>
        <v>0</v>
      </c>
      <c r="G501" s="27">
        <f t="shared" ca="1" si="18"/>
        <v>0</v>
      </c>
    </row>
    <row r="502" spans="1:7" x14ac:dyDescent="0.35">
      <c r="A502" s="27">
        <f t="shared" ca="1" si="19"/>
        <v>0</v>
      </c>
      <c r="G502" s="27">
        <f t="shared" ca="1" si="18"/>
        <v>0</v>
      </c>
    </row>
    <row r="503" spans="1:7" x14ac:dyDescent="0.35">
      <c r="A503" s="27">
        <f t="shared" ca="1" si="19"/>
        <v>0</v>
      </c>
      <c r="G503" s="27">
        <f t="shared" ca="1" si="18"/>
        <v>0</v>
      </c>
    </row>
    <row r="504" spans="1:7" x14ac:dyDescent="0.35">
      <c r="A504" s="27">
        <f t="shared" ca="1" si="19"/>
        <v>0</v>
      </c>
      <c r="G504" s="27">
        <f t="shared" ca="1" si="18"/>
        <v>0</v>
      </c>
    </row>
    <row r="505" spans="1:7" x14ac:dyDescent="0.35">
      <c r="A505" s="27">
        <f t="shared" ca="1" si="19"/>
        <v>0</v>
      </c>
      <c r="G505" s="27">
        <f t="shared" ca="1" si="18"/>
        <v>0</v>
      </c>
    </row>
    <row r="506" spans="1:7" x14ac:dyDescent="0.35">
      <c r="A506" s="27">
        <f t="shared" ca="1" si="19"/>
        <v>0</v>
      </c>
      <c r="G506" s="27">
        <f t="shared" ca="1" si="18"/>
        <v>0</v>
      </c>
    </row>
    <row r="507" spans="1:7" x14ac:dyDescent="0.35">
      <c r="G507" s="27">
        <f t="shared" ca="1" si="18"/>
        <v>0</v>
      </c>
    </row>
    <row r="508" spans="1:7" x14ac:dyDescent="0.35">
      <c r="G508" s="27">
        <f t="shared" ca="1" si="18"/>
        <v>0</v>
      </c>
    </row>
  </sheetData>
  <sheetProtection algorithmName="SHA-512" hashValue="IIN/YNiwXUk4LQkyI4neSmTF/M175ZDDb4v6sPWb9WmRd3FD5l+FexIiPt4lSFfTQJQHZEb0Hy0jGltP+XxZLQ==" saltValue="D93thoqHKTCdXm4qPx2pxQ==" spinCount="100000" sheet="1" objects="1" scenarios="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T95"/>
  <sheetViews>
    <sheetView view="pageBreakPreview" topLeftCell="A22" zoomScale="60" workbookViewId="0">
      <selection activeCell="D31" sqref="D31"/>
    </sheetView>
  </sheetViews>
  <sheetFormatPr defaultColWidth="9.1796875" defaultRowHeight="14" x14ac:dyDescent="0.3"/>
  <cols>
    <col min="1" max="1" width="30.6328125" style="17" customWidth="1"/>
    <col min="2" max="2" width="11.6328125" style="17" customWidth="1"/>
    <col min="3" max="5" width="11.6328125" style="268" customWidth="1"/>
    <col min="6" max="6" width="68.36328125" style="17" customWidth="1"/>
    <col min="7" max="16384" width="9.1796875" style="17"/>
  </cols>
  <sheetData>
    <row r="1" spans="1:20" s="13" customFormat="1" ht="21.75" customHeight="1" x14ac:dyDescent="0.3">
      <c r="A1" s="444" t="s">
        <v>21</v>
      </c>
      <c r="B1" s="444"/>
      <c r="C1" s="444"/>
      <c r="D1" s="444"/>
      <c r="E1" s="444"/>
      <c r="F1" s="447" t="str">
        <f ca="1">Translations!$G$118</f>
        <v>Latest version updated: 9 February 2023</v>
      </c>
      <c r="G1" s="11"/>
      <c r="H1" s="11"/>
      <c r="I1" s="11"/>
      <c r="J1" s="11"/>
      <c r="K1" s="11"/>
      <c r="L1" s="11"/>
      <c r="M1" s="12"/>
      <c r="N1" s="12"/>
      <c r="O1" s="12"/>
      <c r="P1" s="12"/>
      <c r="Q1" s="12"/>
      <c r="R1" s="12"/>
      <c r="S1" s="12"/>
      <c r="T1" s="12"/>
    </row>
    <row r="2" spans="1:20" s="13" customFormat="1" ht="21" customHeight="1" x14ac:dyDescent="0.3">
      <c r="A2" s="444" t="s">
        <v>22</v>
      </c>
      <c r="B2" s="444"/>
      <c r="C2" s="444"/>
      <c r="D2" s="444"/>
      <c r="E2" s="444"/>
      <c r="F2" s="430"/>
      <c r="G2" s="11"/>
      <c r="H2" s="11"/>
      <c r="I2" s="11"/>
      <c r="J2" s="11"/>
      <c r="K2" s="11"/>
      <c r="L2" s="11"/>
      <c r="M2" s="12"/>
      <c r="N2" s="12"/>
      <c r="O2" s="12"/>
      <c r="P2" s="12"/>
      <c r="Q2" s="12"/>
      <c r="R2" s="12"/>
      <c r="S2" s="12"/>
      <c r="T2" s="12"/>
    </row>
    <row r="3" spans="1:20" s="13" customFormat="1" ht="15.75" customHeight="1" x14ac:dyDescent="0.3">
      <c r="A3" s="444" t="s">
        <v>23</v>
      </c>
      <c r="B3" s="444"/>
      <c r="C3" s="444"/>
      <c r="D3" s="444"/>
      <c r="E3" s="444"/>
      <c r="F3" s="448"/>
      <c r="G3" s="11"/>
      <c r="H3" s="11"/>
      <c r="I3" s="11"/>
      <c r="J3" s="11"/>
      <c r="K3" s="11"/>
      <c r="L3" s="11"/>
      <c r="M3" s="12"/>
      <c r="N3" s="12"/>
      <c r="O3" s="12"/>
      <c r="P3" s="12"/>
      <c r="Q3" s="12"/>
      <c r="R3" s="12"/>
      <c r="S3" s="12"/>
      <c r="T3" s="12"/>
    </row>
    <row r="4" spans="1:20" s="15" customFormat="1" ht="85.5" customHeight="1" x14ac:dyDescent="0.3">
      <c r="A4" s="445" t="str">
        <f ca="1">Translations!G116</f>
        <v>This sheet contains a blank table in the case where the applicant wishes to submit a table for a module/intervention that is not specified in the instructions.
This table is unprotected, therefore formulas in the cells can be changed if required. The table can also be copied if more than one is needed.</v>
      </c>
      <c r="B4" s="446"/>
      <c r="C4" s="446"/>
      <c r="D4" s="446"/>
      <c r="E4" s="446"/>
      <c r="F4" s="446"/>
    </row>
    <row r="5" spans="1:20" s="16" customFormat="1" ht="30" customHeight="1" x14ac:dyDescent="0.35">
      <c r="A5" s="433" t="str">
        <f ca="1">Translations!$A$8</f>
        <v>Malaria Programmatic Gap Table - blank  (only as needed)</v>
      </c>
      <c r="B5" s="434"/>
      <c r="C5" s="434"/>
      <c r="D5" s="434"/>
      <c r="E5" s="434"/>
      <c r="F5" s="435"/>
    </row>
    <row r="6" spans="1:20" s="16" customFormat="1" ht="45" customHeight="1" x14ac:dyDescent="0.35">
      <c r="A6" s="274" t="str">
        <f ca="1">Translations!$A$10</f>
        <v>Priority Module</v>
      </c>
      <c r="B6" s="436"/>
      <c r="C6" s="437"/>
      <c r="D6" s="437"/>
      <c r="E6" s="437"/>
      <c r="F6" s="438"/>
    </row>
    <row r="7" spans="1:20" s="16" customFormat="1" ht="45" customHeight="1" x14ac:dyDescent="0.35">
      <c r="A7" s="274" t="str">
        <f ca="1">Translations!$A$11</f>
        <v>Selected indicator</v>
      </c>
      <c r="B7" s="436"/>
      <c r="C7" s="437"/>
      <c r="D7" s="437"/>
      <c r="E7" s="437"/>
      <c r="F7" s="438"/>
    </row>
    <row r="8" spans="1:20" s="16" customFormat="1" ht="17.5" customHeight="1" x14ac:dyDescent="0.35">
      <c r="A8" s="275" t="str">
        <f ca="1">Translations!$A$12</f>
        <v>Current national coverage</v>
      </c>
      <c r="B8" s="260"/>
      <c r="C8" s="265"/>
      <c r="D8" s="265"/>
      <c r="E8" s="265"/>
      <c r="F8" s="276"/>
    </row>
    <row r="9" spans="1:20" s="16" customFormat="1" ht="45" customHeight="1" x14ac:dyDescent="0.35">
      <c r="A9" s="274" t="str">
        <f ca="1">Translations!$A$13</f>
        <v>Insert latest results</v>
      </c>
      <c r="B9" s="21"/>
      <c r="C9" s="269" t="str">
        <f ca="1">Translations!$A$14</f>
        <v>Year</v>
      </c>
      <c r="D9" s="227"/>
      <c r="E9" s="269" t="str">
        <f ca="1">Translations!$A$15</f>
        <v>Data source</v>
      </c>
      <c r="F9" s="290"/>
    </row>
    <row r="10" spans="1:20" s="16" customFormat="1" ht="45" customHeight="1" x14ac:dyDescent="0.35">
      <c r="A10" s="277" t="str">
        <f ca="1">Translations!$A$16</f>
        <v>Comments</v>
      </c>
      <c r="B10" s="371"/>
      <c r="C10" s="372"/>
      <c r="D10" s="372"/>
      <c r="E10" s="372"/>
      <c r="F10" s="373"/>
    </row>
    <row r="11" spans="1:20" s="16" customFormat="1" ht="45" customHeight="1" x14ac:dyDescent="0.35">
      <c r="A11" s="272"/>
      <c r="B11" s="442"/>
      <c r="C11" s="269" t="str">
        <f ca="1">Translations!$A$17</f>
        <v>Year 1</v>
      </c>
      <c r="D11" s="269" t="str">
        <f ca="1">Translations!$A$18</f>
        <v>Year 2</v>
      </c>
      <c r="E11" s="269" t="str">
        <f ca="1">Translations!$A$19</f>
        <v>Year 3</v>
      </c>
      <c r="F11" s="431" t="str">
        <f ca="1">Translations!$A$22</f>
        <v>Comments / Assumptions</v>
      </c>
    </row>
    <row r="12" spans="1:20" s="16" customFormat="1" ht="45" customHeight="1" x14ac:dyDescent="0.35">
      <c r="A12" s="273"/>
      <c r="B12" s="443"/>
      <c r="C12" s="101" t="str">
        <f ca="1">Translations!$A$21</f>
        <v>Insert year</v>
      </c>
      <c r="D12" s="101" t="str">
        <f ca="1">Translations!$A$21</f>
        <v>Insert year</v>
      </c>
      <c r="E12" s="101" t="str">
        <f ca="1">Translations!$A$21</f>
        <v>Insert year</v>
      </c>
      <c r="F12" s="432"/>
    </row>
    <row r="13" spans="1:20" s="16" customFormat="1" ht="17.5" customHeight="1" x14ac:dyDescent="0.35">
      <c r="A13" s="278" t="str">
        <f ca="1">Translations!$A$23</f>
        <v>Current estimated country need</v>
      </c>
      <c r="B13" s="261"/>
      <c r="C13" s="266"/>
      <c r="D13" s="266"/>
      <c r="E13" s="266"/>
      <c r="F13" s="279"/>
    </row>
    <row r="14" spans="1:20" s="16" customFormat="1" ht="45" customHeight="1" x14ac:dyDescent="0.35">
      <c r="A14" s="280" t="str">
        <f ca="1">Translations!$A$24</f>
        <v>A. Total estimated population in need/at risk</v>
      </c>
      <c r="B14" s="263" t="s">
        <v>10</v>
      </c>
      <c r="C14" s="138"/>
      <c r="D14" s="138"/>
      <c r="E14" s="138"/>
      <c r="F14" s="19"/>
    </row>
    <row r="15" spans="1:20" s="16" customFormat="1" ht="45" customHeight="1" x14ac:dyDescent="0.35">
      <c r="A15" s="452" t="str">
        <f ca="1">Translations!$A$25</f>
        <v>B. Country targets 
(from National Strategic Plan)</v>
      </c>
      <c r="B15" s="264" t="s">
        <v>10</v>
      </c>
      <c r="C15" s="138"/>
      <c r="D15" s="138"/>
      <c r="E15" s="138"/>
      <c r="F15" s="19"/>
    </row>
    <row r="16" spans="1:20" s="16" customFormat="1" ht="45" customHeight="1" x14ac:dyDescent="0.35">
      <c r="A16" s="453"/>
      <c r="B16" s="264" t="s">
        <v>11</v>
      </c>
      <c r="C16" s="300" t="str">
        <f>IF(C15=0,"",+C15/C14)</f>
        <v/>
      </c>
      <c r="D16" s="300" t="str">
        <f>IF(D15=0,"",+D15/D14)</f>
        <v/>
      </c>
      <c r="E16" s="300" t="str">
        <f>IF(E15=0,"",+E15/E14)</f>
        <v/>
      </c>
      <c r="F16" s="19"/>
    </row>
    <row r="17" spans="1:6" s="16" customFormat="1" ht="17.5" customHeight="1" x14ac:dyDescent="0.35">
      <c r="A17" s="278" t="str">
        <f ca="1">Translations!$A$140</f>
        <v>Country need already covered</v>
      </c>
      <c r="B17" s="261"/>
      <c r="C17" s="266"/>
      <c r="D17" s="266"/>
      <c r="E17" s="266"/>
      <c r="F17" s="279"/>
    </row>
    <row r="18" spans="1:6" s="16" customFormat="1" ht="45" customHeight="1" x14ac:dyDescent="0.35">
      <c r="A18" s="452" t="str">
        <f ca="1">Translations!$A$116</f>
        <v>C1. Country need planned to be covered by domestic resources</v>
      </c>
      <c r="B18" s="263" t="s">
        <v>10</v>
      </c>
      <c r="C18" s="138"/>
      <c r="D18" s="138"/>
      <c r="E18" s="138"/>
      <c r="F18" s="183"/>
    </row>
    <row r="19" spans="1:6" s="16" customFormat="1" ht="45" customHeight="1" x14ac:dyDescent="0.35">
      <c r="A19" s="453"/>
      <c r="B19" s="263" t="s">
        <v>11</v>
      </c>
      <c r="C19" s="300" t="str">
        <f>IF(C18=0,"",+C18/C14)</f>
        <v/>
      </c>
      <c r="D19" s="300" t="str">
        <f t="shared" ref="D19:E19" si="0">IF(D18=0,"",+D18/D14)</f>
        <v/>
      </c>
      <c r="E19" s="300" t="str">
        <f t="shared" si="0"/>
        <v/>
      </c>
      <c r="F19" s="170"/>
    </row>
    <row r="20" spans="1:6" s="16" customFormat="1" ht="45" customHeight="1" x14ac:dyDescent="0.35">
      <c r="A20" s="452" t="str">
        <f ca="1">Translations!$A$117</f>
        <v>C2. Country need planned to be covered by external resources</v>
      </c>
      <c r="B20" s="263" t="s">
        <v>10</v>
      </c>
      <c r="C20" s="142"/>
      <c r="D20" s="142"/>
      <c r="E20" s="142"/>
      <c r="F20" s="170"/>
    </row>
    <row r="21" spans="1:6" s="16" customFormat="1" ht="45" customHeight="1" x14ac:dyDescent="0.35">
      <c r="A21" s="453"/>
      <c r="B21" s="263" t="s">
        <v>11</v>
      </c>
      <c r="C21" s="300" t="str">
        <f>IF(C20=0,"",+C20/C14)</f>
        <v/>
      </c>
      <c r="D21" s="300" t="str">
        <f>IF(D20=0,"",+D20/D14)</f>
        <v/>
      </c>
      <c r="E21" s="300" t="str">
        <f>IF(E20=0,"",+E20/E14)</f>
        <v/>
      </c>
      <c r="F21" s="170"/>
    </row>
    <row r="22" spans="1:6" s="16" customFormat="1" ht="45" customHeight="1" x14ac:dyDescent="0.35">
      <c r="A22" s="452" t="str">
        <f ca="1">Translations!$A$118</f>
        <v>C3. Total country need already covered</v>
      </c>
      <c r="B22" s="263" t="s">
        <v>10</v>
      </c>
      <c r="C22" s="301">
        <f>+C18+C20</f>
        <v>0</v>
      </c>
      <c r="D22" s="301">
        <f>+D18+D20</f>
        <v>0</v>
      </c>
      <c r="E22" s="301">
        <f>+E18+E20</f>
        <v>0</v>
      </c>
      <c r="F22" s="170"/>
    </row>
    <row r="23" spans="1:6" s="16" customFormat="1" ht="45" customHeight="1" x14ac:dyDescent="0.35">
      <c r="A23" s="453"/>
      <c r="B23" s="263" t="s">
        <v>11</v>
      </c>
      <c r="C23" s="300" t="str">
        <f>IF(C22=0,"",+C22/C14)</f>
        <v/>
      </c>
      <c r="D23" s="300" t="str">
        <f>IF(D22=0,"",+D22/D14)</f>
        <v/>
      </c>
      <c r="E23" s="300" t="str">
        <f>IF(E22=0,"",+E22/E14)</f>
        <v/>
      </c>
      <c r="F23" s="170"/>
    </row>
    <row r="24" spans="1:6" s="16" customFormat="1" ht="17.5" customHeight="1" x14ac:dyDescent="0.35">
      <c r="A24" s="278" t="str">
        <f ca="1">Translations!$A$28</f>
        <v>Programmatic gap</v>
      </c>
      <c r="B24" s="261"/>
      <c r="C24" s="266"/>
      <c r="D24" s="266"/>
      <c r="E24" s="266"/>
      <c r="F24" s="279"/>
    </row>
    <row r="25" spans="1:6" s="16" customFormat="1" ht="45" customHeight="1" x14ac:dyDescent="0.35">
      <c r="A25" s="452" t="str">
        <f ca="1">Translations!$A$149</f>
        <v>D. Expected annual gap in meeting the need: A - C3</v>
      </c>
      <c r="B25" s="263" t="s">
        <v>10</v>
      </c>
      <c r="C25" s="302">
        <f>C14-C22</f>
        <v>0</v>
      </c>
      <c r="D25" s="302">
        <f>D14-D22</f>
        <v>0</v>
      </c>
      <c r="E25" s="302">
        <f>E14-E22</f>
        <v>0</v>
      </c>
      <c r="F25" s="19"/>
    </row>
    <row r="26" spans="1:6" s="16" customFormat="1" ht="45" customHeight="1" x14ac:dyDescent="0.35">
      <c r="A26" s="453"/>
      <c r="B26" s="263" t="s">
        <v>11</v>
      </c>
      <c r="C26" s="300" t="str">
        <f>IF(C25=0,"",+C25/C14)</f>
        <v/>
      </c>
      <c r="D26" s="300" t="str">
        <f>IF(D25=0,"",+D25/D14)</f>
        <v/>
      </c>
      <c r="E26" s="300" t="str">
        <f>IF(E25=0,"",+E25/E14)</f>
        <v/>
      </c>
      <c r="F26" s="19"/>
    </row>
    <row r="27" spans="1:6" s="16" customFormat="1" ht="17.5" customHeight="1" x14ac:dyDescent="0.35">
      <c r="A27" s="278" t="str">
        <f ca="1">Translations!$A$30</f>
        <v>Country need covered with the allocation amount</v>
      </c>
      <c r="B27" s="261"/>
      <c r="C27" s="266"/>
      <c r="D27" s="266"/>
      <c r="E27" s="266"/>
      <c r="F27" s="279"/>
    </row>
    <row r="28" spans="1:6" s="16" customFormat="1" ht="45" customHeight="1" x14ac:dyDescent="0.35">
      <c r="A28" s="452" t="str">
        <f ca="1">Translations!$A$31</f>
        <v>E. Targets to be financed by allocation amount</v>
      </c>
      <c r="B28" s="264" t="s">
        <v>10</v>
      </c>
      <c r="C28" s="138"/>
      <c r="D28" s="138"/>
      <c r="E28" s="138"/>
      <c r="F28" s="19"/>
    </row>
    <row r="29" spans="1:6" s="16" customFormat="1" ht="45" customHeight="1" x14ac:dyDescent="0.35">
      <c r="A29" s="453"/>
      <c r="B29" s="264" t="s">
        <v>11</v>
      </c>
      <c r="C29" s="300" t="str">
        <f>IF(C28=0,"",+C28/C14)</f>
        <v/>
      </c>
      <c r="D29" s="300" t="str">
        <f>IF(D28=0,"",+D28/D14)</f>
        <v/>
      </c>
      <c r="E29" s="300" t="str">
        <f>IF(E28=0,"",+E28/E14)</f>
        <v/>
      </c>
      <c r="F29" s="19"/>
    </row>
    <row r="30" spans="1:6" s="16" customFormat="1" ht="45" customHeight="1" x14ac:dyDescent="0.35">
      <c r="A30" s="414" t="str">
        <f ca="1">Translations!$A$150</f>
        <v>F. Coverage from allocation amount and other resources: E + C3</v>
      </c>
      <c r="B30" s="264" t="s">
        <v>10</v>
      </c>
      <c r="C30" s="302">
        <f>+C28+C22</f>
        <v>0</v>
      </c>
      <c r="D30" s="302">
        <f>+D28+D22</f>
        <v>0</v>
      </c>
      <c r="E30" s="302">
        <f>+E28+E22</f>
        <v>0</v>
      </c>
      <c r="F30" s="19"/>
    </row>
    <row r="31" spans="1:6" s="16" customFormat="1" ht="45" customHeight="1" x14ac:dyDescent="0.35">
      <c r="A31" s="415"/>
      <c r="B31" s="264" t="s">
        <v>11</v>
      </c>
      <c r="C31" s="300" t="str">
        <f>IF(C30=0,"",+C30/C14)</f>
        <v/>
      </c>
      <c r="D31" s="300" t="str">
        <f>IF(D30=0,"",+D30/D14)</f>
        <v/>
      </c>
      <c r="E31" s="300" t="str">
        <f>IF(E30=0,"",+E30/E14)</f>
        <v/>
      </c>
      <c r="F31" s="19"/>
    </row>
    <row r="32" spans="1:6" s="16" customFormat="1" ht="45" customHeight="1" x14ac:dyDescent="0.35">
      <c r="A32" s="452" t="str">
        <f ca="1">Translations!$A$110</f>
        <v>G. Remaining gap: A - F</v>
      </c>
      <c r="B32" s="264" t="s">
        <v>10</v>
      </c>
      <c r="C32" s="302">
        <f>C14-C30</f>
        <v>0</v>
      </c>
      <c r="D32" s="302">
        <f>D14-D30</f>
        <v>0</v>
      </c>
      <c r="E32" s="302">
        <f>E14-E30</f>
        <v>0</v>
      </c>
      <c r="F32" s="19"/>
    </row>
    <row r="33" spans="1:6" s="16" customFormat="1" ht="45" customHeight="1" x14ac:dyDescent="0.35">
      <c r="A33" s="453"/>
      <c r="B33" s="264" t="s">
        <v>11</v>
      </c>
      <c r="C33" s="300" t="str">
        <f>IF(C32=0,"",+C32/C14)</f>
        <v/>
      </c>
      <c r="D33" s="300" t="str">
        <f>IF(D32=0,"",+D32/D14)</f>
        <v/>
      </c>
      <c r="E33" s="300" t="str">
        <f>IF(E32=0,"",+E32/E14)</f>
        <v/>
      </c>
      <c r="F33" s="19"/>
    </row>
    <row r="34" spans="1:6" x14ac:dyDescent="0.3">
      <c r="A34" s="54"/>
      <c r="B34" s="54"/>
      <c r="C34" s="267"/>
      <c r="D34" s="267"/>
      <c r="E34" s="267"/>
    </row>
    <row r="35" spans="1:6" x14ac:dyDescent="0.3">
      <c r="A35" s="54"/>
      <c r="B35" s="54"/>
      <c r="C35" s="267"/>
      <c r="D35" s="267"/>
      <c r="E35" s="267"/>
    </row>
    <row r="36" spans="1:6" ht="30" customHeight="1" x14ac:dyDescent="0.3">
      <c r="A36" s="449" t="str">
        <f ca="1">Translations!$A$8</f>
        <v>Malaria Programmatic Gap Table - blank  (only as needed)</v>
      </c>
      <c r="B36" s="450"/>
      <c r="C36" s="450"/>
      <c r="D36" s="450"/>
      <c r="E36" s="450"/>
      <c r="F36" s="451"/>
    </row>
    <row r="37" spans="1:6" ht="45" customHeight="1" x14ac:dyDescent="0.3">
      <c r="A37" s="129" t="str">
        <f ca="1">Translations!$A$10</f>
        <v>Priority Module</v>
      </c>
      <c r="B37" s="436"/>
      <c r="C37" s="437"/>
      <c r="D37" s="437"/>
      <c r="E37" s="437"/>
      <c r="F37" s="438"/>
    </row>
    <row r="38" spans="1:6" ht="45" customHeight="1" x14ac:dyDescent="0.3">
      <c r="A38" s="281" t="str">
        <f ca="1">Translations!$A$11</f>
        <v>Selected indicator</v>
      </c>
      <c r="B38" s="436"/>
      <c r="C38" s="437"/>
      <c r="D38" s="437"/>
      <c r="E38" s="437"/>
      <c r="F38" s="438"/>
    </row>
    <row r="39" spans="1:6" ht="17.5" customHeight="1" x14ac:dyDescent="0.3">
      <c r="A39" s="250" t="str">
        <f ca="1">Translations!$A$12</f>
        <v>Current national coverage</v>
      </c>
      <c r="B39" s="260"/>
      <c r="C39" s="265"/>
      <c r="D39" s="265"/>
      <c r="E39" s="265"/>
      <c r="F39" s="276"/>
    </row>
    <row r="40" spans="1:6" ht="45" customHeight="1" x14ac:dyDescent="0.3">
      <c r="A40" s="129" t="str">
        <f ca="1">Translations!$A$13</f>
        <v>Insert latest results</v>
      </c>
      <c r="B40" s="21"/>
      <c r="C40" s="269" t="str">
        <f ca="1">Translations!$A$14</f>
        <v>Year</v>
      </c>
      <c r="D40" s="227"/>
      <c r="E40" s="269" t="str">
        <f ca="1">Translations!$A$15</f>
        <v>Data source</v>
      </c>
      <c r="F40" s="290"/>
    </row>
    <row r="41" spans="1:6" ht="45" customHeight="1" x14ac:dyDescent="0.3">
      <c r="A41" s="282" t="str">
        <f ca="1">Translations!$A$16</f>
        <v>Comments</v>
      </c>
      <c r="B41" s="371"/>
      <c r="C41" s="372"/>
      <c r="D41" s="372"/>
      <c r="E41" s="372"/>
      <c r="F41" s="373"/>
    </row>
    <row r="42" spans="1:6" ht="45" customHeight="1" x14ac:dyDescent="0.3">
      <c r="A42" s="272"/>
      <c r="B42" s="442"/>
      <c r="C42" s="269" t="str">
        <f ca="1">Translations!$A$17</f>
        <v>Year 1</v>
      </c>
      <c r="D42" s="269" t="str">
        <f ca="1">Translations!$A$18</f>
        <v>Year 2</v>
      </c>
      <c r="E42" s="269" t="str">
        <f ca="1">Translations!$A$19</f>
        <v>Year 3</v>
      </c>
      <c r="F42" s="431" t="str">
        <f ca="1">Translations!$A$22</f>
        <v>Comments / Assumptions</v>
      </c>
    </row>
    <row r="43" spans="1:6" ht="45" customHeight="1" x14ac:dyDescent="0.3">
      <c r="A43" s="283"/>
      <c r="B43" s="443"/>
      <c r="C43" s="101" t="str">
        <f ca="1">Translations!$A$21</f>
        <v>Insert year</v>
      </c>
      <c r="D43" s="101" t="str">
        <f ca="1">Translations!$A$21</f>
        <v>Insert year</v>
      </c>
      <c r="E43" s="101" t="str">
        <f ca="1">Translations!$A$21</f>
        <v>Insert year</v>
      </c>
      <c r="F43" s="432"/>
    </row>
    <row r="44" spans="1:6" ht="17.5" customHeight="1" x14ac:dyDescent="0.3">
      <c r="A44" s="212" t="str">
        <f ca="1">Translations!$A$23</f>
        <v>Current estimated country need</v>
      </c>
      <c r="B44" s="261"/>
      <c r="C44" s="266"/>
      <c r="D44" s="266"/>
      <c r="E44" s="266"/>
      <c r="F44" s="279"/>
    </row>
    <row r="45" spans="1:6" ht="45" customHeight="1" x14ac:dyDescent="0.3">
      <c r="A45" s="248" t="str">
        <f ca="1">Translations!$A$24</f>
        <v>A. Total estimated population in need/at risk</v>
      </c>
      <c r="B45" s="263" t="s">
        <v>10</v>
      </c>
      <c r="C45" s="138"/>
      <c r="D45" s="138"/>
      <c r="E45" s="138"/>
      <c r="F45" s="19"/>
    </row>
    <row r="46" spans="1:6" ht="45" customHeight="1" x14ac:dyDescent="0.3">
      <c r="A46" s="414" t="str">
        <f ca="1">Translations!$A$25</f>
        <v>B. Country targets 
(from National Strategic Plan)</v>
      </c>
      <c r="B46" s="264" t="s">
        <v>10</v>
      </c>
      <c r="C46" s="138"/>
      <c r="D46" s="138"/>
      <c r="E46" s="138"/>
      <c r="F46" s="19"/>
    </row>
    <row r="47" spans="1:6" ht="45" customHeight="1" x14ac:dyDescent="0.3">
      <c r="A47" s="415"/>
      <c r="B47" s="264" t="s">
        <v>11</v>
      </c>
      <c r="C47" s="300" t="str">
        <f>IF(C46=0,"",+C46/C45)</f>
        <v/>
      </c>
      <c r="D47" s="300" t="str">
        <f>IF(D46=0,"",+D46/D45)</f>
        <v/>
      </c>
      <c r="E47" s="300" t="str">
        <f>IF(E46=0,"",+E46/E45)</f>
        <v/>
      </c>
      <c r="F47" s="19"/>
    </row>
    <row r="48" spans="1:6" ht="17.5" customHeight="1" x14ac:dyDescent="0.3">
      <c r="A48" s="212" t="str">
        <f ca="1">Translations!$A$140</f>
        <v>Country need already covered</v>
      </c>
      <c r="B48" s="261"/>
      <c r="C48" s="266"/>
      <c r="D48" s="266"/>
      <c r="E48" s="266"/>
      <c r="F48" s="279"/>
    </row>
    <row r="49" spans="1:6" ht="45" customHeight="1" x14ac:dyDescent="0.3">
      <c r="A49" s="414" t="str">
        <f ca="1">Translations!$A$116</f>
        <v>C1. Country need planned to be covered by domestic resources</v>
      </c>
      <c r="B49" s="263" t="s">
        <v>10</v>
      </c>
      <c r="C49" s="138"/>
      <c r="D49" s="138"/>
      <c r="E49" s="138"/>
      <c r="F49" s="183"/>
    </row>
    <row r="50" spans="1:6" ht="45" customHeight="1" x14ac:dyDescent="0.3">
      <c r="A50" s="415"/>
      <c r="B50" s="263" t="s">
        <v>11</v>
      </c>
      <c r="C50" s="300" t="str">
        <f>IF(C49=0,"",+C49/C45)</f>
        <v/>
      </c>
      <c r="D50" s="300" t="str">
        <f t="shared" ref="D50:E50" si="1">IF(D49=0,"",+D49/D45)</f>
        <v/>
      </c>
      <c r="E50" s="300" t="str">
        <f t="shared" si="1"/>
        <v/>
      </c>
      <c r="F50" s="170"/>
    </row>
    <row r="51" spans="1:6" ht="45" customHeight="1" x14ac:dyDescent="0.3">
      <c r="A51" s="414" t="str">
        <f ca="1">Translations!$A$117</f>
        <v>C2. Country need planned to be covered by external resources</v>
      </c>
      <c r="B51" s="263" t="s">
        <v>10</v>
      </c>
      <c r="C51" s="142"/>
      <c r="D51" s="142"/>
      <c r="E51" s="142"/>
      <c r="F51" s="170"/>
    </row>
    <row r="52" spans="1:6" ht="45" customHeight="1" x14ac:dyDescent="0.3">
      <c r="A52" s="415"/>
      <c r="B52" s="263" t="s">
        <v>11</v>
      </c>
      <c r="C52" s="300" t="str">
        <f>IF(C51=0,"",+C51/C45)</f>
        <v/>
      </c>
      <c r="D52" s="300" t="str">
        <f>IF(D51=0,"",+D51/D45)</f>
        <v/>
      </c>
      <c r="E52" s="300" t="str">
        <f>IF(E51=0,"",+E51/E45)</f>
        <v/>
      </c>
      <c r="F52" s="170"/>
    </row>
    <row r="53" spans="1:6" ht="45" customHeight="1" x14ac:dyDescent="0.3">
      <c r="A53" s="414" t="str">
        <f ca="1">Translations!$A$118</f>
        <v>C3. Total country need already covered</v>
      </c>
      <c r="B53" s="263" t="s">
        <v>10</v>
      </c>
      <c r="C53" s="301">
        <f>+C49+C51</f>
        <v>0</v>
      </c>
      <c r="D53" s="301">
        <f>+D49+D51</f>
        <v>0</v>
      </c>
      <c r="E53" s="301">
        <f>+E49+E51</f>
        <v>0</v>
      </c>
      <c r="F53" s="170"/>
    </row>
    <row r="54" spans="1:6" ht="45" customHeight="1" x14ac:dyDescent="0.3">
      <c r="A54" s="415"/>
      <c r="B54" s="263" t="s">
        <v>11</v>
      </c>
      <c r="C54" s="300" t="str">
        <f>IF(C53=0,"",+C53/C45)</f>
        <v/>
      </c>
      <c r="D54" s="300" t="str">
        <f>IF(D53=0,"",+D53/D45)</f>
        <v/>
      </c>
      <c r="E54" s="300" t="str">
        <f>IF(E53=0,"",+E53/E45)</f>
        <v/>
      </c>
      <c r="F54" s="170"/>
    </row>
    <row r="55" spans="1:6" ht="17.5" customHeight="1" x14ac:dyDescent="0.3">
      <c r="A55" s="212" t="str">
        <f ca="1">Translations!$A$28</f>
        <v>Programmatic gap</v>
      </c>
      <c r="B55" s="261"/>
      <c r="C55" s="266"/>
      <c r="D55" s="266"/>
      <c r="E55" s="266"/>
      <c r="F55" s="279"/>
    </row>
    <row r="56" spans="1:6" ht="45" customHeight="1" x14ac:dyDescent="0.3">
      <c r="A56" s="414" t="str">
        <f ca="1">Translations!$A$149</f>
        <v>D. Expected annual gap in meeting the need: A - C3</v>
      </c>
      <c r="B56" s="263" t="s">
        <v>10</v>
      </c>
      <c r="C56" s="302">
        <f>C45-C53</f>
        <v>0</v>
      </c>
      <c r="D56" s="302">
        <f>D45-D53</f>
        <v>0</v>
      </c>
      <c r="E56" s="302">
        <f>E45-E53</f>
        <v>0</v>
      </c>
      <c r="F56" s="19"/>
    </row>
    <row r="57" spans="1:6" ht="45" customHeight="1" x14ac:dyDescent="0.3">
      <c r="A57" s="415"/>
      <c r="B57" s="263" t="s">
        <v>11</v>
      </c>
      <c r="C57" s="300" t="str">
        <f>IF(C56=0,"",+C56/C45)</f>
        <v/>
      </c>
      <c r="D57" s="300" t="str">
        <f>IF(D56=0,"",+D56/D45)</f>
        <v/>
      </c>
      <c r="E57" s="300" t="str">
        <f>IF(E56=0,"",+E56/E45)</f>
        <v/>
      </c>
      <c r="F57" s="19"/>
    </row>
    <row r="58" spans="1:6" ht="17.5" customHeight="1" x14ac:dyDescent="0.3">
      <c r="A58" s="212" t="str">
        <f ca="1">Translations!$A$30</f>
        <v>Country need covered with the allocation amount</v>
      </c>
      <c r="B58" s="261"/>
      <c r="C58" s="266"/>
      <c r="D58" s="266"/>
      <c r="E58" s="266"/>
      <c r="F58" s="279"/>
    </row>
    <row r="59" spans="1:6" ht="45" customHeight="1" x14ac:dyDescent="0.3">
      <c r="A59" s="414" t="str">
        <f ca="1">Translations!$A$31</f>
        <v>E. Targets to be financed by allocation amount</v>
      </c>
      <c r="B59" s="264" t="s">
        <v>10</v>
      </c>
      <c r="C59" s="138"/>
      <c r="D59" s="138"/>
      <c r="E59" s="138"/>
      <c r="F59" s="19"/>
    </row>
    <row r="60" spans="1:6" ht="45" customHeight="1" x14ac:dyDescent="0.3">
      <c r="A60" s="415"/>
      <c r="B60" s="264" t="s">
        <v>11</v>
      </c>
      <c r="C60" s="300" t="str">
        <f>IF(C59=0,"",+C59/C45)</f>
        <v/>
      </c>
      <c r="D60" s="300" t="str">
        <f>IF(D59=0,"",+D59/D45)</f>
        <v/>
      </c>
      <c r="E60" s="300" t="str">
        <f>IF(E59=0,"",+E59/E45)</f>
        <v/>
      </c>
      <c r="F60" s="19"/>
    </row>
    <row r="61" spans="1:6" ht="45" customHeight="1" x14ac:dyDescent="0.3">
      <c r="A61" s="414" t="str">
        <f ca="1">Translations!$A$150</f>
        <v>F. Coverage from allocation amount and other resources: E + C3</v>
      </c>
      <c r="B61" s="264" t="s">
        <v>10</v>
      </c>
      <c r="C61" s="302">
        <f>+C59+C53</f>
        <v>0</v>
      </c>
      <c r="D61" s="302">
        <f>+D59+D53</f>
        <v>0</v>
      </c>
      <c r="E61" s="302">
        <f>+E59+E53</f>
        <v>0</v>
      </c>
      <c r="F61" s="19"/>
    </row>
    <row r="62" spans="1:6" ht="45" customHeight="1" x14ac:dyDescent="0.3">
      <c r="A62" s="415"/>
      <c r="B62" s="264" t="s">
        <v>11</v>
      </c>
      <c r="C62" s="300" t="str">
        <f>IF(C61=0,"",+C61/C45)</f>
        <v/>
      </c>
      <c r="D62" s="300" t="str">
        <f>IF(D61=0,"",+D61/D45)</f>
        <v/>
      </c>
      <c r="E62" s="300" t="str">
        <f>IF(E61=0,"",+E61/E45)</f>
        <v/>
      </c>
      <c r="F62" s="19"/>
    </row>
    <row r="63" spans="1:6" ht="45" customHeight="1" x14ac:dyDescent="0.3">
      <c r="A63" s="414" t="str">
        <f ca="1">Translations!$A$110</f>
        <v>G. Remaining gap: A - F</v>
      </c>
      <c r="B63" s="264" t="s">
        <v>10</v>
      </c>
      <c r="C63" s="302">
        <f>C45-C61</f>
        <v>0</v>
      </c>
      <c r="D63" s="302">
        <f>D45-D61</f>
        <v>0</v>
      </c>
      <c r="E63" s="302">
        <f>E45-E61</f>
        <v>0</v>
      </c>
      <c r="F63" s="19"/>
    </row>
    <row r="64" spans="1:6" ht="45" customHeight="1" x14ac:dyDescent="0.3">
      <c r="A64" s="415"/>
      <c r="B64" s="264" t="s">
        <v>11</v>
      </c>
      <c r="C64" s="300" t="str">
        <f>IF(C63=0,"",+C63/C45)</f>
        <v/>
      </c>
      <c r="D64" s="300" t="str">
        <f>IF(D63=0,"",+D63/D45)</f>
        <v/>
      </c>
      <c r="E64" s="300" t="str">
        <f>IF(E63=0,"",+E63/E45)</f>
        <v/>
      </c>
      <c r="F64" s="19"/>
    </row>
    <row r="65" spans="1:6" x14ac:dyDescent="0.3">
      <c r="A65" s="54"/>
      <c r="B65" s="54"/>
      <c r="C65" s="267"/>
      <c r="D65" s="267"/>
      <c r="E65" s="267"/>
    </row>
    <row r="66" spans="1:6" x14ac:dyDescent="0.3">
      <c r="A66" s="54"/>
      <c r="B66" s="54"/>
      <c r="C66" s="267"/>
      <c r="D66" s="267"/>
      <c r="E66" s="267"/>
    </row>
    <row r="67" spans="1:6" ht="30" customHeight="1" x14ac:dyDescent="0.3">
      <c r="A67" s="433" t="str">
        <f ca="1">Translations!$A$8</f>
        <v>Malaria Programmatic Gap Table - blank  (only as needed)</v>
      </c>
      <c r="B67" s="434"/>
      <c r="C67" s="434"/>
      <c r="D67" s="434"/>
      <c r="E67" s="434"/>
      <c r="F67" s="435"/>
    </row>
    <row r="68" spans="1:6" ht="45" customHeight="1" x14ac:dyDescent="0.3">
      <c r="A68" s="281" t="str">
        <f ca="1">Translations!$A$10</f>
        <v>Priority Module</v>
      </c>
      <c r="B68" s="436"/>
      <c r="C68" s="437"/>
      <c r="D68" s="437"/>
      <c r="E68" s="437"/>
      <c r="F68" s="438"/>
    </row>
    <row r="69" spans="1:6" ht="45" customHeight="1" x14ac:dyDescent="0.3">
      <c r="A69" s="129" t="str">
        <f ca="1">Translations!$A$11</f>
        <v>Selected indicator</v>
      </c>
      <c r="B69" s="436"/>
      <c r="C69" s="437"/>
      <c r="D69" s="437"/>
      <c r="E69" s="437"/>
      <c r="F69" s="438"/>
    </row>
    <row r="70" spans="1:6" ht="17.5" customHeight="1" x14ac:dyDescent="0.3">
      <c r="A70" s="439" t="str">
        <f ca="1">Translations!$A$12</f>
        <v>Current national coverage</v>
      </c>
      <c r="B70" s="440"/>
      <c r="C70" s="440"/>
      <c r="D70" s="440"/>
      <c r="E70" s="440"/>
      <c r="F70" s="441"/>
    </row>
    <row r="71" spans="1:6" ht="45" customHeight="1" x14ac:dyDescent="0.3">
      <c r="A71" s="129" t="str">
        <f ca="1">Translations!$A$13</f>
        <v>Insert latest results</v>
      </c>
      <c r="B71" s="21"/>
      <c r="C71" s="269" t="str">
        <f ca="1">Translations!$A$14</f>
        <v>Year</v>
      </c>
      <c r="D71" s="227"/>
      <c r="E71" s="269" t="str">
        <f ca="1">Translations!$A$15</f>
        <v>Data source</v>
      </c>
      <c r="F71" s="299"/>
    </row>
    <row r="72" spans="1:6" ht="45" customHeight="1" x14ac:dyDescent="0.3">
      <c r="A72" s="282" t="str">
        <f ca="1">Translations!$A$16</f>
        <v>Comments</v>
      </c>
      <c r="B72" s="371"/>
      <c r="C72" s="372"/>
      <c r="D72" s="372"/>
      <c r="E72" s="372"/>
      <c r="F72" s="373"/>
    </row>
    <row r="73" spans="1:6" ht="45" customHeight="1" x14ac:dyDescent="0.3">
      <c r="A73" s="270"/>
      <c r="B73" s="284"/>
      <c r="C73" s="269" t="str">
        <f ca="1">Translations!$A$17</f>
        <v>Year 1</v>
      </c>
      <c r="D73" s="269" t="str">
        <f ca="1">Translations!$A$18</f>
        <v>Year 2</v>
      </c>
      <c r="E73" s="269" t="str">
        <f ca="1">Translations!$A$19</f>
        <v>Year 3</v>
      </c>
      <c r="F73" s="431" t="str">
        <f ca="1">Translations!$A$22</f>
        <v>Comments / Assumptions</v>
      </c>
    </row>
    <row r="74" spans="1:6" ht="45" customHeight="1" x14ac:dyDescent="0.3">
      <c r="A74" s="271"/>
      <c r="B74" s="262"/>
      <c r="C74" s="101" t="str">
        <f ca="1">Translations!$A$21</f>
        <v>Insert year</v>
      </c>
      <c r="D74" s="101" t="str">
        <f ca="1">Translations!$A$21</f>
        <v>Insert year</v>
      </c>
      <c r="E74" s="101" t="str">
        <f ca="1">Translations!$A$21</f>
        <v>Insert year</v>
      </c>
      <c r="F74" s="432"/>
    </row>
    <row r="75" spans="1:6" ht="17.5" customHeight="1" x14ac:dyDescent="0.3">
      <c r="A75" s="252" t="str">
        <f ca="1">Translations!$A$23</f>
        <v>Current estimated country need</v>
      </c>
      <c r="B75" s="261"/>
      <c r="C75" s="266"/>
      <c r="D75" s="266"/>
      <c r="E75" s="266"/>
      <c r="F75" s="279"/>
    </row>
    <row r="76" spans="1:6" ht="45" customHeight="1" x14ac:dyDescent="0.3">
      <c r="A76" s="248" t="str">
        <f ca="1">Translations!$A$24</f>
        <v>A. Total estimated population in need/at risk</v>
      </c>
      <c r="B76" s="263" t="s">
        <v>10</v>
      </c>
      <c r="C76" s="138"/>
      <c r="D76" s="138"/>
      <c r="E76" s="138"/>
      <c r="F76" s="19"/>
    </row>
    <row r="77" spans="1:6" ht="45" customHeight="1" x14ac:dyDescent="0.3">
      <c r="A77" s="414" t="str">
        <f ca="1">Translations!$A$25</f>
        <v>B. Country targets 
(from National Strategic Plan)</v>
      </c>
      <c r="B77" s="264" t="s">
        <v>10</v>
      </c>
      <c r="C77" s="138"/>
      <c r="D77" s="138"/>
      <c r="E77" s="138"/>
      <c r="F77" s="19"/>
    </row>
    <row r="78" spans="1:6" ht="45" customHeight="1" x14ac:dyDescent="0.3">
      <c r="A78" s="415"/>
      <c r="B78" s="264" t="s">
        <v>11</v>
      </c>
      <c r="C78" s="300" t="str">
        <f>IF(C77=0,"",+C77/C76)</f>
        <v/>
      </c>
      <c r="D78" s="300" t="str">
        <f>IF(D77=0,"",+D77/D76)</f>
        <v/>
      </c>
      <c r="E78" s="300" t="str">
        <f>IF(E77=0,"",+E77/E76)</f>
        <v/>
      </c>
      <c r="F78" s="19"/>
    </row>
    <row r="79" spans="1:6" ht="17.5" customHeight="1" x14ac:dyDescent="0.3">
      <c r="A79" s="252" t="str">
        <f ca="1">Translations!$A$140</f>
        <v>Country need already covered</v>
      </c>
      <c r="B79" s="261"/>
      <c r="C79" s="266"/>
      <c r="D79" s="266"/>
      <c r="E79" s="266"/>
      <c r="F79" s="279"/>
    </row>
    <row r="80" spans="1:6" ht="45" customHeight="1" x14ac:dyDescent="0.3">
      <c r="A80" s="414" t="str">
        <f ca="1">Translations!$A$116</f>
        <v>C1. Country need planned to be covered by domestic resources</v>
      </c>
      <c r="B80" s="263" t="s">
        <v>10</v>
      </c>
      <c r="C80" s="138"/>
      <c r="D80" s="138"/>
      <c r="E80" s="138"/>
      <c r="F80" s="183"/>
    </row>
    <row r="81" spans="1:6" ht="45" customHeight="1" x14ac:dyDescent="0.3">
      <c r="A81" s="415"/>
      <c r="B81" s="263" t="s">
        <v>11</v>
      </c>
      <c r="C81" s="300" t="str">
        <f>IF(C80=0,"",+C80/C76)</f>
        <v/>
      </c>
      <c r="D81" s="300" t="str">
        <f t="shared" ref="D81:E81" si="2">IF(D80=0,"",+D80/D76)</f>
        <v/>
      </c>
      <c r="E81" s="300" t="str">
        <f t="shared" si="2"/>
        <v/>
      </c>
      <c r="F81" s="170"/>
    </row>
    <row r="82" spans="1:6" ht="45" customHeight="1" x14ac:dyDescent="0.3">
      <c r="A82" s="414" t="str">
        <f ca="1">Translations!$A$117</f>
        <v>C2. Country need planned to be covered by external resources</v>
      </c>
      <c r="B82" s="263" t="s">
        <v>10</v>
      </c>
      <c r="C82" s="142"/>
      <c r="D82" s="142"/>
      <c r="E82" s="142"/>
      <c r="F82" s="170"/>
    </row>
    <row r="83" spans="1:6" ht="45" customHeight="1" x14ac:dyDescent="0.3">
      <c r="A83" s="415"/>
      <c r="B83" s="263" t="s">
        <v>11</v>
      </c>
      <c r="C83" s="300" t="str">
        <f>IF(C82=0,"",+C82/C76)</f>
        <v/>
      </c>
      <c r="D83" s="300" t="str">
        <f>IF(D82=0,"",+D82/D76)</f>
        <v/>
      </c>
      <c r="E83" s="300" t="str">
        <f>IF(E82=0,"",+E82/E76)</f>
        <v/>
      </c>
      <c r="F83" s="170"/>
    </row>
    <row r="84" spans="1:6" ht="45" customHeight="1" x14ac:dyDescent="0.3">
      <c r="A84" s="414" t="str">
        <f ca="1">Translations!$A$118</f>
        <v>C3. Total country need already covered</v>
      </c>
      <c r="B84" s="263" t="s">
        <v>10</v>
      </c>
      <c r="C84" s="301">
        <f>+C80+C82</f>
        <v>0</v>
      </c>
      <c r="D84" s="301">
        <f>+D80+D82</f>
        <v>0</v>
      </c>
      <c r="E84" s="301">
        <f>+E80+E82</f>
        <v>0</v>
      </c>
      <c r="F84" s="170"/>
    </row>
    <row r="85" spans="1:6" ht="45" customHeight="1" x14ac:dyDescent="0.3">
      <c r="A85" s="415"/>
      <c r="B85" s="263" t="s">
        <v>11</v>
      </c>
      <c r="C85" s="300" t="str">
        <f>IF(C84=0,"",+C84/C76)</f>
        <v/>
      </c>
      <c r="D85" s="300" t="str">
        <f>IF(D84=0,"",+D84/D76)</f>
        <v/>
      </c>
      <c r="E85" s="300" t="str">
        <f>IF(E84=0,"",+E84/E76)</f>
        <v/>
      </c>
      <c r="F85" s="170"/>
    </row>
    <row r="86" spans="1:6" ht="17.5" customHeight="1" x14ac:dyDescent="0.3">
      <c r="A86" s="252" t="str">
        <f ca="1">Translations!$A$28</f>
        <v>Programmatic gap</v>
      </c>
      <c r="B86" s="261"/>
      <c r="C86" s="266"/>
      <c r="D86" s="266"/>
      <c r="E86" s="266"/>
      <c r="F86" s="279"/>
    </row>
    <row r="87" spans="1:6" ht="45" customHeight="1" x14ac:dyDescent="0.3">
      <c r="A87" s="414" t="str">
        <f ca="1">Translations!$A$149</f>
        <v>D. Expected annual gap in meeting the need: A - C3</v>
      </c>
      <c r="B87" s="263" t="s">
        <v>10</v>
      </c>
      <c r="C87" s="302">
        <f>C76-C84</f>
        <v>0</v>
      </c>
      <c r="D87" s="302">
        <f>D76-D84</f>
        <v>0</v>
      </c>
      <c r="E87" s="302">
        <f>E76-E84</f>
        <v>0</v>
      </c>
      <c r="F87" s="19"/>
    </row>
    <row r="88" spans="1:6" ht="45" customHeight="1" x14ac:dyDescent="0.3">
      <c r="A88" s="415"/>
      <c r="B88" s="263" t="s">
        <v>11</v>
      </c>
      <c r="C88" s="300" t="str">
        <f>IF(C87=0,"",+C87/C76)</f>
        <v/>
      </c>
      <c r="D88" s="300" t="str">
        <f>IF(D87=0,"",+D87/D76)</f>
        <v/>
      </c>
      <c r="E88" s="300" t="str">
        <f>IF(E87=0,"",+E87/E76)</f>
        <v/>
      </c>
      <c r="F88" s="19"/>
    </row>
    <row r="89" spans="1:6" ht="17.5" customHeight="1" x14ac:dyDescent="0.3">
      <c r="A89" s="252" t="str">
        <f ca="1">Translations!$A$30</f>
        <v>Country need covered with the allocation amount</v>
      </c>
      <c r="B89" s="261"/>
      <c r="C89" s="266"/>
      <c r="D89" s="266"/>
      <c r="E89" s="266"/>
      <c r="F89" s="279"/>
    </row>
    <row r="90" spans="1:6" ht="45" customHeight="1" x14ac:dyDescent="0.3">
      <c r="A90" s="414" t="str">
        <f ca="1">Translations!$A$31</f>
        <v>E. Targets to be financed by allocation amount</v>
      </c>
      <c r="B90" s="264" t="s">
        <v>10</v>
      </c>
      <c r="C90" s="138"/>
      <c r="D90" s="138"/>
      <c r="E90" s="138"/>
      <c r="F90" s="19"/>
    </row>
    <row r="91" spans="1:6" ht="45" customHeight="1" x14ac:dyDescent="0.3">
      <c r="A91" s="415"/>
      <c r="B91" s="264" t="s">
        <v>11</v>
      </c>
      <c r="C91" s="300" t="str">
        <f>IF(C90=0,"",+C90/C76)</f>
        <v/>
      </c>
      <c r="D91" s="300" t="str">
        <f>IF(D90=0,"",+D90/D76)</f>
        <v/>
      </c>
      <c r="E91" s="300" t="str">
        <f>IF(E90=0,"",+E90/E76)</f>
        <v/>
      </c>
      <c r="F91" s="19"/>
    </row>
    <row r="92" spans="1:6" ht="45" customHeight="1" x14ac:dyDescent="0.3">
      <c r="A92" s="414" t="str">
        <f ca="1">Translations!$A$150</f>
        <v>F. Coverage from allocation amount and other resources: E + C3</v>
      </c>
      <c r="B92" s="264" t="s">
        <v>10</v>
      </c>
      <c r="C92" s="302">
        <f>+C90+C84</f>
        <v>0</v>
      </c>
      <c r="D92" s="302">
        <f>+D90+D84</f>
        <v>0</v>
      </c>
      <c r="E92" s="302">
        <f>+E90+E84</f>
        <v>0</v>
      </c>
      <c r="F92" s="19"/>
    </row>
    <row r="93" spans="1:6" ht="45" customHeight="1" x14ac:dyDescent="0.3">
      <c r="A93" s="415"/>
      <c r="B93" s="264" t="s">
        <v>11</v>
      </c>
      <c r="C93" s="300" t="str">
        <f>IF(C92=0,"",+C92/C76)</f>
        <v/>
      </c>
      <c r="D93" s="300" t="str">
        <f>IF(D92=0,"",+D92/D76)</f>
        <v/>
      </c>
      <c r="E93" s="300" t="str">
        <f>IF(E92=0,"",+E92/E76)</f>
        <v/>
      </c>
      <c r="F93" s="19"/>
    </row>
    <row r="94" spans="1:6" ht="45" customHeight="1" x14ac:dyDescent="0.3">
      <c r="A94" s="414" t="str">
        <f ca="1">Translations!$A$110</f>
        <v>G. Remaining gap: A - F</v>
      </c>
      <c r="B94" s="264" t="s">
        <v>10</v>
      </c>
      <c r="C94" s="302">
        <f>C76-C92</f>
        <v>0</v>
      </c>
      <c r="D94" s="302">
        <f>D76-D92</f>
        <v>0</v>
      </c>
      <c r="E94" s="302">
        <f>E76-E92</f>
        <v>0</v>
      </c>
      <c r="F94" s="19"/>
    </row>
    <row r="95" spans="1:6" ht="45" customHeight="1" x14ac:dyDescent="0.3">
      <c r="A95" s="415"/>
      <c r="B95" s="264" t="s">
        <v>11</v>
      </c>
      <c r="C95" s="300" t="str">
        <f>IF(C94=0,"",+C94/C76)</f>
        <v/>
      </c>
      <c r="D95" s="300" t="str">
        <f>IF(D94=0,"",+D94/D76)</f>
        <v/>
      </c>
      <c r="E95" s="300" t="str">
        <f>IF(E94=0,"",+E94/E76)</f>
        <v/>
      </c>
      <c r="F95" s="19"/>
    </row>
  </sheetData>
  <sheetProtection algorithmName="SHA-512" hashValue="le+w4M046bOpmsi8Ph6cqimSWI5JO4IINPlUJohM+fjtY2eVjadorXzaruYbmuSP48nwL6rIHwWtYoAZ7DiJJQ==" saltValue="E4h3Ja14B0N4KB9JDtB4EQ==" spinCount="100000" sheet="1" formatColumns="0" formatRows="0"/>
  <mergeCells count="47">
    <mergeCell ref="A5:F5"/>
    <mergeCell ref="A36:F36"/>
    <mergeCell ref="A32:A33"/>
    <mergeCell ref="A15:A16"/>
    <mergeCell ref="A18:A19"/>
    <mergeCell ref="A20:A21"/>
    <mergeCell ref="A22:A23"/>
    <mergeCell ref="A25:A26"/>
    <mergeCell ref="A28:A29"/>
    <mergeCell ref="B7:F7"/>
    <mergeCell ref="B6:F6"/>
    <mergeCell ref="B11:B12"/>
    <mergeCell ref="F11:F12"/>
    <mergeCell ref="B10:F10"/>
    <mergeCell ref="A30:A31"/>
    <mergeCell ref="A1:E1"/>
    <mergeCell ref="A2:E2"/>
    <mergeCell ref="A3:E3"/>
    <mergeCell ref="A4:F4"/>
    <mergeCell ref="F1:F3"/>
    <mergeCell ref="B37:F37"/>
    <mergeCell ref="B38:F38"/>
    <mergeCell ref="A63:A64"/>
    <mergeCell ref="F42:F43"/>
    <mergeCell ref="A46:A47"/>
    <mergeCell ref="A49:A50"/>
    <mergeCell ref="A51:A52"/>
    <mergeCell ref="A53:A54"/>
    <mergeCell ref="A56:A57"/>
    <mergeCell ref="A59:A60"/>
    <mergeCell ref="A61:A62"/>
    <mergeCell ref="B41:F41"/>
    <mergeCell ref="B42:B43"/>
    <mergeCell ref="A77:A78"/>
    <mergeCell ref="A92:A93"/>
    <mergeCell ref="A94:A95"/>
    <mergeCell ref="A80:A81"/>
    <mergeCell ref="A82:A83"/>
    <mergeCell ref="A84:A85"/>
    <mergeCell ref="A87:A88"/>
    <mergeCell ref="A90:A91"/>
    <mergeCell ref="F73:F74"/>
    <mergeCell ref="A67:F67"/>
    <mergeCell ref="B68:F68"/>
    <mergeCell ref="B69:F69"/>
    <mergeCell ref="A70:F70"/>
    <mergeCell ref="B72:F72"/>
  </mergeCells>
  <pageMargins left="0.70866141732283472" right="0.70866141732283472" top="0.74803149606299213" bottom="0.74803149606299213" header="0.31496062992125984" footer="0.31496062992125984"/>
  <pageSetup paperSize="9" scale="59" orientation="portrait" r:id="rId1"/>
  <rowBreaks count="2" manualBreakCount="2">
    <brk id="33" max="16383" man="1"/>
    <brk id="65" max="16383" man="1"/>
  </rowBreaks>
  <ignoredErrors>
    <ignoredError sqref="A6 A26:E27 B25 A16:E16 A14:B14 A15:B15 A19:E19 A18:B18 A21:E24 A20:B20 A29:E29 A28:B28 F27 F17 F24 A31:E33 B30:E30 A13:E13 A12 D12:E12 A8:E8 A7 A11:E11 A10 F11:F13 A17:B17 D17:E17 A9 C9 E9"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E9EADB1193FE84A9CE1DF95896ED6E4" ma:contentTypeVersion="10" ma:contentTypeDescription="Create a new document." ma:contentTypeScope="" ma:versionID="e925b45d44fb2d4941afd4b05f3495a5">
  <xsd:schema xmlns:xsd="http://www.w3.org/2001/XMLSchema" xmlns:xs="http://www.w3.org/2001/XMLSchema" xmlns:p="http://schemas.microsoft.com/office/2006/metadata/properties" xmlns:ns2="f38a6ea3-8fa1-4d99-a918-482700c44611" xmlns:ns3="f96b5506-40ef-409e-90b1-64551241fa96" targetNamespace="http://schemas.microsoft.com/office/2006/metadata/properties" ma:root="true" ma:fieldsID="102a8126fecd742a90c05e4262689960" ns2:_="" ns3:_="">
    <xsd:import namespace="f38a6ea3-8fa1-4d99-a918-482700c44611"/>
    <xsd:import namespace="f96b5506-40ef-409e-90b1-64551241fa96"/>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8a6ea3-8fa1-4d99-a918-482700c4461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96b5506-40ef-409e-90b1-64551241fa9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 xmlns="f38a6ea3-8fa1-4d99-a918-482700c44611">V7NQRSZFZRYD-675608593-1943</_dlc_DocId>
    <_dlc_DocIdUrl xmlns="f38a6ea3-8fa1-4d99-a918-482700c44611">
      <Url>https://tgf.sharepoint.com/sites/TSTAP1/MECA/_layouts/15/DocIdRedir.aspx?ID=V7NQRSZFZRYD-675608593-1943</Url>
      <Description>V7NQRSZFZRYD-675608593-1943</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4C73AF-9693-491D-8101-8E58261217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8a6ea3-8fa1-4d99-a918-482700c44611"/>
    <ds:schemaRef ds:uri="f96b5506-40ef-409e-90b1-64551241fa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31A6AB-F5EE-48D3-A826-183FDAECE52C}">
  <ds:schemaRefs>
    <ds:schemaRef ds:uri="http://schemas.microsoft.com/sharepoint/events"/>
  </ds:schemaRefs>
</ds:datastoreItem>
</file>

<file path=customXml/itemProps3.xml><?xml version="1.0" encoding="utf-8"?>
<ds:datastoreItem xmlns:ds="http://schemas.openxmlformats.org/officeDocument/2006/customXml" ds:itemID="{5DFF11FD-95E6-4E2B-9617-794C838071D8}">
  <ds:schemaRefs>
    <ds:schemaRef ds:uri="f38a6ea3-8fa1-4d99-a918-482700c44611"/>
    <ds:schemaRef ds:uri="http://purl.org/dc/terms/"/>
    <ds:schemaRef ds:uri="http://schemas.openxmlformats.org/package/2006/metadata/core-properties"/>
    <ds:schemaRef ds:uri="f96b5506-40ef-409e-90b1-64551241fa96"/>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4.xml><?xml version="1.0" encoding="utf-8"?>
<ds:datastoreItem xmlns:ds="http://schemas.openxmlformats.org/officeDocument/2006/customXml" ds:itemID="{A023EEBF-1A7C-4AE3-A845-717A2A8CC09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Cover Sheet</vt:lpstr>
      <vt:lpstr>Instructions</vt:lpstr>
      <vt:lpstr>CM-diagnosis gap tables</vt:lpstr>
      <vt:lpstr>CM-treatment gap tables</vt:lpstr>
      <vt:lpstr>Net gap table</vt:lpstr>
      <vt:lpstr>IRS gap table</vt:lpstr>
      <vt:lpstr>Specific prev interventions</vt:lpstr>
      <vt:lpstr>Blank table (only if needed)</vt:lpstr>
      <vt:lpstr>ApplicantType</vt:lpstr>
      <vt:lpstr>Geography</vt:lpstr>
      <vt:lpstr>LangOffset</vt:lpstr>
      <vt:lpstr>Language</vt:lpstr>
      <vt:lpstr>ListMalariaModules</vt:lpstr>
      <vt:lpstr>MalariaModulesIndicators</vt:lpstr>
      <vt:lpstr>'Blank table (only if needed)'!Print_Area</vt:lpstr>
      <vt:lpstr>'CM-diagnosis gap tables'!Print_Area</vt:lpstr>
      <vt:lpstr>'IRS gap table'!Print_Area</vt:lpstr>
      <vt:lpstr>'Net gap table'!Print_Area</vt:lpstr>
      <vt:lpstr>'Specific prev interventions'!Print_Area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2019-07-22T09:33:23Z</cp:lastPrinted>
  <dcterms:created xsi:type="dcterms:W3CDTF">2016-03-21T09:21:38Z</dcterms:created>
  <dcterms:modified xsi:type="dcterms:W3CDTF">2023-02-09T04:44:57Z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0x0101002E9EADB1193FE84A9CE1DF95896ED6E4</vt:lpwstr>
  </property>
  <property fmtid="{D5CDD505-2E9C-101B-9397-08002B2CF9AE}" pid="3" name="_dlc_DocIdItemGuid">
    <vt:lpwstr>b5996500-45a4-4e71-a1fd-600d059b19db</vt:lpwstr>
  </property>
  <property fmtid="{D5CDD505-2E9C-101B-9397-08002B2CF9AE}" pid="4" name="Order">
    <vt:r8>10900</vt:r8>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y fmtid="{D5CDD505-2E9C-101B-9397-08002B2CF9AE}" pid="7" name="_dlc_DocId">
    <vt:lpwstr>2MX3P7Y5RS4X-61670648-2202</vt:lpwstr>
  </property>
  <property fmtid="{D5CDD505-2E9C-101B-9397-08002B2CF9AE}" pid="8" name="_dlc_DocIdUrl">
    <vt:lpwstr>https://tgf.sharepoint.com/sites/TSCMS1/CMSS/_layouts/15/DocIdRedir.aspx?ID=2MX3P7Y5RS4X-61670648-2202, 2MX3P7Y5RS4X-61670648-2202</vt:lpwstr>
  </property>
  <property fmtid="{D5CDD505-2E9C-101B-9397-08002B2CF9AE}" pid="9" name="MediaServiceImageTags">
    <vt:lpwstr/>
  </property>
</Properties>
</file>