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defaultThemeVersion="124226"/>
  <mc:AlternateContent xmlns:mc="http://schemas.openxmlformats.org/markup-compatibility/2006">
    <mc:Choice Requires="x15">
      <x15ac:absPath xmlns:x15ac="http://schemas.microsoft.com/office/spreadsheetml/2010/11/ac" url="https://tgf-my.sharepoint.com/personal/sophia_tesfaye_theglobalfund_org/Documents/"/>
    </mc:Choice>
  </mc:AlternateContent>
  <xr:revisionPtr revIDLastSave="13" documentId="8_{C436819A-D444-4A3B-A8C6-071556AF1197}" xr6:coauthVersionLast="47" xr6:coauthVersionMax="47" xr10:uidLastSave="{1190869E-B8FE-4B7B-80EE-CAD7FD5697B4}"/>
  <bookViews>
    <workbookView xWindow="28680" yWindow="-120" windowWidth="29040" windowHeight="15990" tabRatio="863" xr2:uid="{00000000-000D-0000-FFFF-FFFF00000000}"/>
  </bookViews>
  <sheets>
    <sheet name="Cover Sheet" sheetId="8" r:id="rId1"/>
    <sheet name="Instructions" sheetId="2" r:id="rId2"/>
    <sheet name="Treatment table" sheetId="1" r:id="rId3"/>
    <sheet name="EMTCT" sheetId="24" r:id="rId4"/>
    <sheet name="HIV Testing" sheetId="25" r:id="rId5"/>
    <sheet name="TB-HIV gap tables" sheetId="27" r:id="rId6"/>
    <sheet name="TranslationsTB" sheetId="17" state="veryHidden" r:id="rId7"/>
    <sheet name="TB drop-down" sheetId="16" state="veryHidden" r:id="rId8"/>
    <sheet name="Translations" sheetId="4" state="veryHidden" r:id="rId9"/>
    <sheet name="HIV dropdown" sheetId="7" state="veryHidden" r:id="rId10"/>
    <sheet name="Prevention" sheetId="26" r:id="rId11"/>
    <sheet name="PrEP gap table " sheetId="21" r:id="rId12"/>
    <sheet name="Condom gap table" sheetId="5" r:id="rId13"/>
    <sheet name="Blank table (only if needed)" sheetId="10" r:id="rId14"/>
  </sheets>
  <externalReferences>
    <externalReference r:id="rId15"/>
  </externalReferences>
  <definedNames>
    <definedName name="ApplicantType">'HIV dropdown'!$X$3:$X$5</definedName>
    <definedName name="ComponentSelected">'[1]Concept Note'!$C$10</definedName>
    <definedName name="DépistagedelatuberculosechezlespatientsséropositifsauVIH">'HIV dropdown'!$C$28</definedName>
    <definedName name="DifferentiatedHIVtestingservices">'HIV dropdown'!$B$51:$B$60</definedName>
    <definedName name="Geography">'HIV dropdown'!$Q$3:$Q$275</definedName>
    <definedName name="HIVModulesIndicators">'HIV dropdown'!$A$6:$B$16</definedName>
    <definedName name="HIVpositiveTBpatientsonART">'HIV dropdown'!$B$34</definedName>
    <definedName name="IniciodeterapiapreventivaparatuberculosisenpersonasquevivenconelVIH">'HIV dropdown'!$D$37</definedName>
    <definedName name="InitiationdutraitementpréventifdelatuberculosepourlesPVVIH">'HIV dropdown'!$C$37</definedName>
    <definedName name="IntervencionescolaborativasdetuberculosisyVIH_Pacientesseropositivoscontuberculoisquerecibentratamientoantirretroviral">'HIV dropdown'!$D$34</definedName>
    <definedName name="InterventionsconjointesTBVIH_PatientstuberculeuxséropositifsauVIHsousTAR">'HIV dropdown'!$C$34</definedName>
    <definedName name="KeyPop">'HIV dropdown'!$A$77:$A$85</definedName>
    <definedName name="KeyPopPrep">'HIV dropdown'!$A$88:$A$95</definedName>
    <definedName name="LangOffset">Translations!$C$1</definedName>
    <definedName name="Language">Instructions!$B$6</definedName>
    <definedName name="ListHIVModules">'HIV dropdown'!$A$6:$A$16</definedName>
    <definedName name="ListTBModules">'TB drop-down'!$A$3:$A$6</definedName>
    <definedName name="ListTBonly">'TB drop-down'!$A$3:$A$3</definedName>
    <definedName name="Pacientesseropositivoscontuberculosisquerecibentratamientoantirretroviral">'HIV dropdown'!$D$34</definedName>
    <definedName name="Patientstuberculeuxdontlestatutsérologiquevis.à.visduVIHestconnu">'HIV dropdown'!$C$31</definedName>
    <definedName name="PatientstuberculeuxséropositifsauVIHsousTAR">'HIV dropdown'!$C$34</definedName>
    <definedName name="Preventionprogramsforkeypopulations_definedpackageofservices">'HIV dropdown'!$B$40:$B$48</definedName>
    <definedName name="PreventionprogramsforPWIDandtheirpartners_Needleandsyringedistribution">'HIV dropdown'!$B$63</definedName>
    <definedName name="PreventionprogramsforPWIDandtheirpartners_OSTandotherdrugdependencetreatmentforPWIDs">'HIV dropdown'!$B$66</definedName>
    <definedName name="_xlnm.Print_Area" localSheetId="13">'Blank table (only if needed)'!$A$1:$F$219</definedName>
    <definedName name="_xlnm.Print_Area" localSheetId="12">'Condom gap table'!$A$1:$F$159</definedName>
    <definedName name="_xlnm.Print_Area" localSheetId="3">EMTCT!$A$1:$F$46</definedName>
    <definedName name="_xlnm.Print_Area" localSheetId="4">'HIV Testing'!$A$1:$F$112</definedName>
    <definedName name="_xlnm.Print_Area" localSheetId="1">Instructions!$A$1:$G$93</definedName>
    <definedName name="_xlnm.Print_Area" localSheetId="11">'PrEP gap table '!$A$1:$F$103</definedName>
    <definedName name="_xlnm.Print_Area" localSheetId="10">Prevention!$A$1:$F$112</definedName>
    <definedName name="_xlnm.Print_Area" localSheetId="5">'TB-HIV gap tables'!$A$1:$F$135</definedName>
    <definedName name="_xlnm.Print_Area" localSheetId="2">'Treatment table'!$A$1:$F$112</definedName>
    <definedName name="Programasdeprevencióndestinadosalaspoblacionesclave.Paquetedefinidodeservicios">'HIV dropdown'!$D$40:$D$48</definedName>
    <definedName name="Programasdeprevencióndestinadosalaspoblacionesclave.PruebasdeVIH">'HIV dropdown'!$D$51:$D$57</definedName>
    <definedName name="Programasdeprevenciónintegralparapersonasqueseinyectandrogasysusparejas_Programasdeagujasyjeringuillas">'HIV dropdown'!$D$63</definedName>
    <definedName name="Programasdeprevenciónintegralparapersonasqueseinyectandrogasysusparejas_Terapiadesustitucióndeopiáceosyotrostratamientosparaladrogodependenciadepersonasqueseinyectandrogas">'HIV dropdown'!$D$66</definedName>
    <definedName name="Programmesdepréventiondestinésauxusagersdedroguesinjectablesetàleurspartenaires_Programmesliésauxaiguillesetdeseringues">'HIV dropdown'!$C$63</definedName>
    <definedName name="Programmesdepréventiondestinésauxusagersdedroguesinjectablesetàleurspartenaires_Traitementsdesubstitutionauxopiacésetautrestraitementsdeladépendancepourlesusagersdedroguesinjectables">'HIV dropdown'!$C$66</definedName>
    <definedName name="Programmesdepréventionpourlespopulationsclés_DépistageduVIH">'HIV dropdown'!$C$51:$C$57</definedName>
    <definedName name="Programmesdepréventionpourlespopulationsclés_Paquetdeservicesdéfinis">'HIV dropdown'!$C$40:$C$48</definedName>
    <definedName name="RevisióndetuberculosisenpacientesconVIH">'HIV dropdown'!$D$28</definedName>
    <definedName name="ServicesdedépistagedifférenciésduVIH">'HIV dropdown'!$C$51:$C$60</definedName>
    <definedName name="ServiciosdiferenciadosdepruebasdeVIH">'HIV dropdown'!$D$51:$D$60</definedName>
    <definedName name="TBModulesIndicators">'TB drop-down'!$A$3:$B$7</definedName>
    <definedName name="TBpatientswithknownHIVstatus">'HIV dropdown'!$B$31</definedName>
    <definedName name="TBscreeningamongHIVpatients">'HIV dropdown'!$B$28</definedName>
    <definedName name="TPTinititationamongPLHIV">'HIV dropdown'!$B$37</definedName>
    <definedName name="Traitementpriseenchargeetsoutien_Prestationdeservicesetpriseenchargedifférenciéespourlestraitementsantirétroviraux">'HIV dropdown'!$C$20:$C$22</definedName>
    <definedName name="Tratamientoatenciónyapoyo_Prestacióndeserviciosdiferenciadosatenciónytratamientoantirretroviral">'HIV dropdown'!$D$20:$D$22</definedName>
    <definedName name="TreatmentCareandSupport_ART">'HIV dropdown'!$B$20:$B$22</definedName>
    <definedName name="TreatmentCareandSupport_DifferentiatedARTServiceDeliveryandcare">'HIV dropdown'!$B$20:$B$22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10" l="1"/>
  <c r="D16" i="10"/>
  <c r="E16" i="10"/>
  <c r="C19" i="10"/>
  <c r="D19" i="10"/>
  <c r="E19" i="10"/>
  <c r="C148" i="5"/>
  <c r="C149" i="5" s="1"/>
  <c r="E145" i="5"/>
  <c r="D145" i="5"/>
  <c r="E144" i="5"/>
  <c r="D144" i="5"/>
  <c r="C144" i="5"/>
  <c r="C145" i="5" s="1"/>
  <c r="D143" i="5"/>
  <c r="C143" i="5"/>
  <c r="E142" i="5"/>
  <c r="E146" i="5" s="1"/>
  <c r="E147" i="5" s="1"/>
  <c r="D142" i="5"/>
  <c r="D146" i="5" s="1"/>
  <c r="D147" i="5" s="1"/>
  <c r="C142" i="5"/>
  <c r="C146" i="5" s="1"/>
  <c r="C147" i="5" s="1"/>
  <c r="E141" i="5"/>
  <c r="D141" i="5"/>
  <c r="C141" i="5"/>
  <c r="E139" i="5"/>
  <c r="D139" i="5"/>
  <c r="C139" i="5"/>
  <c r="E135" i="5"/>
  <c r="E136" i="5" s="1"/>
  <c r="E134" i="5"/>
  <c r="D134" i="5"/>
  <c r="E133" i="5"/>
  <c r="D133" i="5"/>
  <c r="C133" i="5"/>
  <c r="C134" i="5" s="1"/>
  <c r="D131" i="5"/>
  <c r="C131" i="5"/>
  <c r="E130" i="5"/>
  <c r="E131" i="5" s="1"/>
  <c r="D130" i="5"/>
  <c r="C130" i="5"/>
  <c r="E129" i="5"/>
  <c r="D129" i="5"/>
  <c r="C129" i="5"/>
  <c r="E127" i="5"/>
  <c r="D127" i="5"/>
  <c r="C127" i="5"/>
  <c r="D124" i="5"/>
  <c r="C124" i="5"/>
  <c r="E123" i="5"/>
  <c r="E124" i="5" s="1"/>
  <c r="D123" i="5"/>
  <c r="C123" i="5"/>
  <c r="E122" i="5"/>
  <c r="D122" i="5"/>
  <c r="C122" i="5"/>
  <c r="E120" i="5"/>
  <c r="D120" i="5"/>
  <c r="C120" i="5"/>
  <c r="E114" i="5"/>
  <c r="E148" i="5" s="1"/>
  <c r="E149" i="5" s="1"/>
  <c r="D114" i="5"/>
  <c r="D135" i="5" s="1"/>
  <c r="D136" i="5" s="1"/>
  <c r="C114" i="5"/>
  <c r="C135" i="5" s="1"/>
  <c r="C136" i="5" s="1"/>
  <c r="E100" i="5"/>
  <c r="E99" i="5"/>
  <c r="D99" i="5"/>
  <c r="D100" i="5" s="1"/>
  <c r="C98" i="5"/>
  <c r="C97" i="5"/>
  <c r="E96" i="5"/>
  <c r="E95" i="5"/>
  <c r="D95" i="5"/>
  <c r="D96" i="5" s="1"/>
  <c r="C95" i="5"/>
  <c r="C96" i="5" s="1"/>
  <c r="D94" i="5"/>
  <c r="C94" i="5"/>
  <c r="E93" i="5"/>
  <c r="E97" i="5" s="1"/>
  <c r="E98" i="5" s="1"/>
  <c r="D93" i="5"/>
  <c r="D97" i="5" s="1"/>
  <c r="D98" i="5" s="1"/>
  <c r="C93" i="5"/>
  <c r="E92" i="5"/>
  <c r="D92" i="5"/>
  <c r="C92" i="5"/>
  <c r="E90" i="5"/>
  <c r="D90" i="5"/>
  <c r="C90" i="5"/>
  <c r="E86" i="5"/>
  <c r="E87" i="5" s="1"/>
  <c r="E85" i="5"/>
  <c r="E84" i="5"/>
  <c r="D84" i="5"/>
  <c r="D85" i="5" s="1"/>
  <c r="C84" i="5"/>
  <c r="C85" i="5" s="1"/>
  <c r="D82" i="5"/>
  <c r="C82" i="5"/>
  <c r="E81" i="5"/>
  <c r="E82" i="5" s="1"/>
  <c r="D81" i="5"/>
  <c r="C81" i="5"/>
  <c r="E80" i="5"/>
  <c r="D80" i="5"/>
  <c r="C80" i="5"/>
  <c r="E78" i="5"/>
  <c r="D78" i="5"/>
  <c r="C78" i="5"/>
  <c r="D75" i="5"/>
  <c r="C75" i="5"/>
  <c r="E74" i="5"/>
  <c r="E75" i="5" s="1"/>
  <c r="D74" i="5"/>
  <c r="C74" i="5"/>
  <c r="E73" i="5"/>
  <c r="D73" i="5"/>
  <c r="C73" i="5"/>
  <c r="E71" i="5"/>
  <c r="D71" i="5"/>
  <c r="C71" i="5"/>
  <c r="E65" i="5"/>
  <c r="D65" i="5"/>
  <c r="D86" i="5" s="1"/>
  <c r="D87" i="5" s="1"/>
  <c r="C65" i="5"/>
  <c r="C86" i="5" s="1"/>
  <c r="C87" i="5" s="1"/>
  <c r="D25" i="5"/>
  <c r="E25" i="5"/>
  <c r="D48" i="5"/>
  <c r="D49" i="5" s="1"/>
  <c r="E48" i="5"/>
  <c r="E49" i="5" s="1"/>
  <c r="D16" i="5"/>
  <c r="D37" i="5" s="1"/>
  <c r="E16" i="5"/>
  <c r="E37" i="5" s="1"/>
  <c r="D148" i="5" l="1"/>
  <c r="D149" i="5" s="1"/>
  <c r="E143" i="5"/>
  <c r="C99" i="5"/>
  <c r="C100" i="5" s="1"/>
  <c r="E94" i="5"/>
  <c r="E97" i="26" l="1"/>
  <c r="D97" i="26"/>
  <c r="C97" i="26"/>
  <c r="E91" i="26"/>
  <c r="D91" i="26"/>
  <c r="C91" i="26"/>
  <c r="E90" i="26"/>
  <c r="E98" i="26" s="1"/>
  <c r="D90" i="26"/>
  <c r="D98" i="26" s="1"/>
  <c r="C90" i="26"/>
  <c r="C98" i="26" s="1"/>
  <c r="E89" i="26"/>
  <c r="D89" i="26"/>
  <c r="C89" i="26"/>
  <c r="E87" i="26"/>
  <c r="D87" i="26"/>
  <c r="C87" i="26"/>
  <c r="E84" i="26"/>
  <c r="D84" i="26"/>
  <c r="C84" i="26"/>
  <c r="E81" i="26"/>
  <c r="D81" i="26"/>
  <c r="C81" i="26"/>
  <c r="C93" i="26" s="1"/>
  <c r="C94" i="26" s="1"/>
  <c r="E64" i="26"/>
  <c r="D64" i="26"/>
  <c r="C64" i="26"/>
  <c r="E58" i="26"/>
  <c r="D58" i="26"/>
  <c r="C58" i="26"/>
  <c r="E57" i="26"/>
  <c r="E65" i="26" s="1"/>
  <c r="D57" i="26"/>
  <c r="D65" i="26" s="1"/>
  <c r="C57" i="26"/>
  <c r="C65" i="26" s="1"/>
  <c r="E56" i="26"/>
  <c r="D56" i="26"/>
  <c r="C56" i="26"/>
  <c r="E54" i="26"/>
  <c r="D54" i="26"/>
  <c r="C54" i="26"/>
  <c r="E51" i="26"/>
  <c r="D51" i="26"/>
  <c r="C51" i="26"/>
  <c r="E48" i="26"/>
  <c r="D48" i="26"/>
  <c r="C48" i="26"/>
  <c r="C60" i="26" s="1"/>
  <c r="C61" i="26" s="1"/>
  <c r="E31" i="26"/>
  <c r="D31" i="26"/>
  <c r="C31" i="26"/>
  <c r="E25" i="26"/>
  <c r="D25" i="26"/>
  <c r="C25" i="26"/>
  <c r="E24" i="26"/>
  <c r="E32" i="26" s="1"/>
  <c r="D24" i="26"/>
  <c r="D32" i="26" s="1"/>
  <c r="C24" i="26"/>
  <c r="C32" i="26" s="1"/>
  <c r="E23" i="26"/>
  <c r="D23" i="26"/>
  <c r="C23" i="26"/>
  <c r="E21" i="26"/>
  <c r="D21" i="26"/>
  <c r="C21" i="26"/>
  <c r="E18" i="26"/>
  <c r="D18" i="26"/>
  <c r="C18" i="26"/>
  <c r="E15" i="26"/>
  <c r="D15" i="26"/>
  <c r="C15" i="26"/>
  <c r="C27" i="26" s="1"/>
  <c r="C28" i="26" s="1"/>
  <c r="E120" i="27"/>
  <c r="D120" i="27"/>
  <c r="C120" i="27"/>
  <c r="C116" i="27"/>
  <c r="C117" i="27" s="1"/>
  <c r="E114" i="27"/>
  <c r="D114" i="27"/>
  <c r="C114" i="27"/>
  <c r="E113" i="27"/>
  <c r="E121" i="27" s="1"/>
  <c r="D113" i="27"/>
  <c r="D121" i="27" s="1"/>
  <c r="C113" i="27"/>
  <c r="C121" i="27" s="1"/>
  <c r="E112" i="27"/>
  <c r="D112" i="27"/>
  <c r="C112" i="27"/>
  <c r="E110" i="27"/>
  <c r="D110" i="27"/>
  <c r="C110" i="27"/>
  <c r="E107" i="27"/>
  <c r="D107" i="27"/>
  <c r="C107" i="27"/>
  <c r="C91" i="27"/>
  <c r="C92" i="27" s="1"/>
  <c r="E90" i="27"/>
  <c r="D90" i="27"/>
  <c r="C90" i="27"/>
  <c r="D86" i="27"/>
  <c r="D87" i="27" s="1"/>
  <c r="C86" i="27"/>
  <c r="C87" i="27" s="1"/>
  <c r="D84" i="27"/>
  <c r="C84" i="27"/>
  <c r="E83" i="27"/>
  <c r="E91" i="27" s="1"/>
  <c r="D83" i="27"/>
  <c r="D91" i="27" s="1"/>
  <c r="C83" i="27"/>
  <c r="E82" i="27"/>
  <c r="D82" i="27"/>
  <c r="C82" i="27"/>
  <c r="E80" i="27"/>
  <c r="D80" i="27"/>
  <c r="C80" i="27"/>
  <c r="E77" i="27"/>
  <c r="D77" i="27"/>
  <c r="C77" i="27"/>
  <c r="E60" i="27"/>
  <c r="D60" i="27"/>
  <c r="C60" i="27"/>
  <c r="C56" i="27"/>
  <c r="C57" i="27" s="1"/>
  <c r="E54" i="27"/>
  <c r="D54" i="27"/>
  <c r="C54" i="27"/>
  <c r="E53" i="27"/>
  <c r="E61" i="27" s="1"/>
  <c r="D53" i="27"/>
  <c r="D61" i="27" s="1"/>
  <c r="C53" i="27"/>
  <c r="C61" i="27" s="1"/>
  <c r="E52" i="27"/>
  <c r="D52" i="27"/>
  <c r="C52" i="27"/>
  <c r="E50" i="27"/>
  <c r="D50" i="27"/>
  <c r="C50" i="27"/>
  <c r="E47" i="27"/>
  <c r="D47" i="27"/>
  <c r="C47" i="27"/>
  <c r="E29" i="27"/>
  <c r="D29" i="27"/>
  <c r="C29" i="27"/>
  <c r="E22" i="27"/>
  <c r="E30" i="27" s="1"/>
  <c r="D22" i="27"/>
  <c r="D30" i="27" s="1"/>
  <c r="C22" i="27"/>
  <c r="C30" i="27" s="1"/>
  <c r="E21" i="27"/>
  <c r="D21" i="27"/>
  <c r="C21" i="27"/>
  <c r="E19" i="27"/>
  <c r="D19" i="27"/>
  <c r="C19" i="27"/>
  <c r="E16" i="27"/>
  <c r="D16" i="27"/>
  <c r="C16" i="27"/>
  <c r="C99" i="25"/>
  <c r="C98" i="25"/>
  <c r="C100" i="25" s="1"/>
  <c r="C101" i="25" s="1"/>
  <c r="E97" i="25"/>
  <c r="D97" i="25"/>
  <c r="C97" i="25"/>
  <c r="C93" i="25"/>
  <c r="C94" i="25" s="1"/>
  <c r="D91" i="25"/>
  <c r="C91" i="25"/>
  <c r="E90" i="25"/>
  <c r="E98" i="25" s="1"/>
  <c r="D90" i="25"/>
  <c r="D98" i="25" s="1"/>
  <c r="C90" i="25"/>
  <c r="E89" i="25"/>
  <c r="D89" i="25"/>
  <c r="C89" i="25"/>
  <c r="E87" i="25"/>
  <c r="D87" i="25"/>
  <c r="C87" i="25"/>
  <c r="E84" i="25"/>
  <c r="D84" i="25"/>
  <c r="C84" i="25"/>
  <c r="E82" i="25"/>
  <c r="D82" i="25"/>
  <c r="C82" i="25"/>
  <c r="E81" i="25"/>
  <c r="D81" i="25"/>
  <c r="D93" i="25" s="1"/>
  <c r="D94" i="25" s="1"/>
  <c r="C81" i="25"/>
  <c r="E64" i="25"/>
  <c r="D64" i="25"/>
  <c r="C64" i="25"/>
  <c r="C60" i="25"/>
  <c r="C61" i="25" s="1"/>
  <c r="E58" i="25"/>
  <c r="D58" i="25"/>
  <c r="E57" i="25"/>
  <c r="E65" i="25" s="1"/>
  <c r="D57" i="25"/>
  <c r="D65" i="25" s="1"/>
  <c r="C57" i="25"/>
  <c r="C65" i="25" s="1"/>
  <c r="E56" i="25"/>
  <c r="D56" i="25"/>
  <c r="C56" i="25"/>
  <c r="E54" i="25"/>
  <c r="D54" i="25"/>
  <c r="C54" i="25"/>
  <c r="E51" i="25"/>
  <c r="D51" i="25"/>
  <c r="C51" i="25"/>
  <c r="E49" i="25"/>
  <c r="D49" i="25"/>
  <c r="C49" i="25"/>
  <c r="E48" i="25"/>
  <c r="D48" i="25"/>
  <c r="C48" i="25"/>
  <c r="E31" i="25"/>
  <c r="D31" i="25"/>
  <c r="C31" i="25"/>
  <c r="D27" i="25"/>
  <c r="D28" i="25" s="1"/>
  <c r="E25" i="25"/>
  <c r="D25" i="25"/>
  <c r="E24" i="25"/>
  <c r="E32" i="25" s="1"/>
  <c r="D24" i="25"/>
  <c r="D32" i="25" s="1"/>
  <c r="C24" i="25"/>
  <c r="C25" i="25" s="1"/>
  <c r="E23" i="25"/>
  <c r="D23" i="25"/>
  <c r="C23" i="25"/>
  <c r="E21" i="25"/>
  <c r="D21" i="25"/>
  <c r="C21" i="25"/>
  <c r="E18" i="25"/>
  <c r="D18" i="25"/>
  <c r="C18" i="25"/>
  <c r="E16" i="25"/>
  <c r="D16" i="25"/>
  <c r="C16" i="25"/>
  <c r="E15" i="25"/>
  <c r="D15" i="25"/>
  <c r="C15" i="25"/>
  <c r="E31" i="24"/>
  <c r="D31" i="24"/>
  <c r="C31" i="24"/>
  <c r="E24" i="24"/>
  <c r="E32" i="24" s="1"/>
  <c r="D24" i="24"/>
  <c r="D32" i="24" s="1"/>
  <c r="C24" i="24"/>
  <c r="C32" i="24" s="1"/>
  <c r="E23" i="24"/>
  <c r="D23" i="24"/>
  <c r="C23" i="24"/>
  <c r="E21" i="24"/>
  <c r="D21" i="24"/>
  <c r="C21" i="24"/>
  <c r="E18" i="24"/>
  <c r="D18" i="24"/>
  <c r="C18" i="24"/>
  <c r="E16" i="24"/>
  <c r="D16" i="24"/>
  <c r="C16" i="24"/>
  <c r="E15" i="24"/>
  <c r="E27" i="24" s="1"/>
  <c r="E28" i="24" s="1"/>
  <c r="D15" i="24"/>
  <c r="D27" i="24" s="1"/>
  <c r="D28" i="24" s="1"/>
  <c r="C15" i="24"/>
  <c r="C27" i="24" s="1"/>
  <c r="C28" i="24" s="1"/>
  <c r="E99" i="1"/>
  <c r="E98" i="1"/>
  <c r="E100" i="1" s="1"/>
  <c r="E101" i="1" s="1"/>
  <c r="E97" i="1"/>
  <c r="D97" i="1"/>
  <c r="C97" i="1"/>
  <c r="E91" i="1"/>
  <c r="D91" i="1"/>
  <c r="E90" i="1"/>
  <c r="E93" i="1" s="1"/>
  <c r="E94" i="1" s="1"/>
  <c r="D90" i="1"/>
  <c r="D98" i="1" s="1"/>
  <c r="C90" i="1"/>
  <c r="C98" i="1" s="1"/>
  <c r="E89" i="1"/>
  <c r="D89" i="1"/>
  <c r="C89" i="1"/>
  <c r="E87" i="1"/>
  <c r="D87" i="1"/>
  <c r="C87" i="1"/>
  <c r="E84" i="1"/>
  <c r="D84" i="1"/>
  <c r="C84" i="1"/>
  <c r="E82" i="1"/>
  <c r="D82" i="1"/>
  <c r="C82" i="1"/>
  <c r="E81" i="1"/>
  <c r="D81" i="1"/>
  <c r="C81" i="1"/>
  <c r="C93" i="1" s="1"/>
  <c r="C94" i="1" s="1"/>
  <c r="D66" i="1"/>
  <c r="C66" i="1"/>
  <c r="D65" i="1"/>
  <c r="D67" i="1" s="1"/>
  <c r="D68" i="1" s="1"/>
  <c r="C65" i="1"/>
  <c r="C67" i="1" s="1"/>
  <c r="C68" i="1" s="1"/>
  <c r="E64" i="1"/>
  <c r="D64" i="1"/>
  <c r="C64" i="1"/>
  <c r="D58" i="1"/>
  <c r="C58" i="1"/>
  <c r="E57" i="1"/>
  <c r="E65" i="1" s="1"/>
  <c r="D57" i="1"/>
  <c r="C57" i="1"/>
  <c r="C60" i="1" s="1"/>
  <c r="C61" i="1" s="1"/>
  <c r="E56" i="1"/>
  <c r="D56" i="1"/>
  <c r="C56" i="1"/>
  <c r="E54" i="1"/>
  <c r="D54" i="1"/>
  <c r="C54" i="1"/>
  <c r="E51" i="1"/>
  <c r="D51" i="1"/>
  <c r="C51" i="1"/>
  <c r="E49" i="1"/>
  <c r="D49" i="1"/>
  <c r="C49" i="1"/>
  <c r="E48" i="1"/>
  <c r="D48" i="1"/>
  <c r="D60" i="1" s="1"/>
  <c r="D61" i="1" s="1"/>
  <c r="C48" i="1"/>
  <c r="E31" i="1"/>
  <c r="D31" i="1"/>
  <c r="E24" i="1"/>
  <c r="E32" i="1" s="1"/>
  <c r="D24" i="1"/>
  <c r="D32" i="1" s="1"/>
  <c r="C24" i="1"/>
  <c r="C32" i="1" s="1"/>
  <c r="E23" i="1"/>
  <c r="D23" i="1"/>
  <c r="C23" i="1"/>
  <c r="E21" i="1"/>
  <c r="D21" i="1"/>
  <c r="C21" i="1"/>
  <c r="E18" i="1"/>
  <c r="D18" i="1"/>
  <c r="C18" i="1"/>
  <c r="E16" i="1"/>
  <c r="D16" i="1"/>
  <c r="C16" i="1"/>
  <c r="E15" i="1"/>
  <c r="D15" i="1"/>
  <c r="C15" i="1"/>
  <c r="C218" i="10"/>
  <c r="C219" i="10" s="1"/>
  <c r="C216" i="10"/>
  <c r="C217" i="10" s="1"/>
  <c r="E215" i="10"/>
  <c r="D215" i="10"/>
  <c r="C215" i="10"/>
  <c r="D209" i="10"/>
  <c r="C209" i="10"/>
  <c r="E208" i="10"/>
  <c r="E216" i="10" s="1"/>
  <c r="D208" i="10"/>
  <c r="D216" i="10" s="1"/>
  <c r="C208" i="10"/>
  <c r="C211" i="10" s="1"/>
  <c r="C212" i="10" s="1"/>
  <c r="E207" i="10"/>
  <c r="D207" i="10"/>
  <c r="C207" i="10"/>
  <c r="E205" i="10"/>
  <c r="D205" i="10"/>
  <c r="C205" i="10"/>
  <c r="E202" i="10"/>
  <c r="D202" i="10"/>
  <c r="C202" i="10"/>
  <c r="E184" i="10"/>
  <c r="D184" i="10"/>
  <c r="C184" i="10"/>
  <c r="E177" i="10"/>
  <c r="E185" i="10" s="1"/>
  <c r="D177" i="10"/>
  <c r="D178" i="10" s="1"/>
  <c r="C177" i="10"/>
  <c r="C185" i="10" s="1"/>
  <c r="E176" i="10"/>
  <c r="D176" i="10"/>
  <c r="C176" i="10"/>
  <c r="E174" i="10"/>
  <c r="D174" i="10"/>
  <c r="C174" i="10"/>
  <c r="E171" i="10"/>
  <c r="D171" i="10"/>
  <c r="C171" i="10"/>
  <c r="C156" i="10"/>
  <c r="C157" i="10" s="1"/>
  <c r="C154" i="10"/>
  <c r="C155" i="10" s="1"/>
  <c r="E153" i="10"/>
  <c r="D153" i="10"/>
  <c r="C153" i="10"/>
  <c r="C147" i="10"/>
  <c r="E146" i="10"/>
  <c r="E149" i="10" s="1"/>
  <c r="E150" i="10" s="1"/>
  <c r="D146" i="10"/>
  <c r="D154" i="10" s="1"/>
  <c r="C146" i="10"/>
  <c r="C149" i="10" s="1"/>
  <c r="C150" i="10" s="1"/>
  <c r="E145" i="10"/>
  <c r="D145" i="10"/>
  <c r="C145" i="10"/>
  <c r="E143" i="10"/>
  <c r="D143" i="10"/>
  <c r="C143" i="10"/>
  <c r="E140" i="10"/>
  <c r="D140" i="10"/>
  <c r="C140" i="10"/>
  <c r="E122" i="10"/>
  <c r="D122" i="10"/>
  <c r="C122" i="10"/>
  <c r="C116" i="10"/>
  <c r="E115" i="10"/>
  <c r="E123" i="10" s="1"/>
  <c r="D115" i="10"/>
  <c r="D123" i="10" s="1"/>
  <c r="C115" i="10"/>
  <c r="C118" i="10" s="1"/>
  <c r="C119" i="10" s="1"/>
  <c r="E114" i="10"/>
  <c r="D114" i="10"/>
  <c r="C114" i="10"/>
  <c r="E112" i="10"/>
  <c r="D112" i="10"/>
  <c r="C112" i="10"/>
  <c r="E109" i="10"/>
  <c r="D109" i="10"/>
  <c r="C109" i="10"/>
  <c r="E91" i="10"/>
  <c r="D91" i="10"/>
  <c r="C91" i="10"/>
  <c r="E85" i="10"/>
  <c r="E84" i="10"/>
  <c r="E92" i="10" s="1"/>
  <c r="D84" i="10"/>
  <c r="D92" i="10" s="1"/>
  <c r="C84" i="10"/>
  <c r="C87" i="10" s="1"/>
  <c r="C88" i="10" s="1"/>
  <c r="E83" i="10"/>
  <c r="D83" i="10"/>
  <c r="C83" i="10"/>
  <c r="E81" i="10"/>
  <c r="D81" i="10"/>
  <c r="C81" i="10"/>
  <c r="E78" i="10"/>
  <c r="D78" i="10"/>
  <c r="C78" i="10"/>
  <c r="C63" i="10"/>
  <c r="C64" i="10" s="1"/>
  <c r="C61" i="10"/>
  <c r="C62" i="10" s="1"/>
  <c r="E60" i="10"/>
  <c r="D60" i="10"/>
  <c r="C60" i="10"/>
  <c r="C54" i="10"/>
  <c r="E53" i="10"/>
  <c r="E61" i="10" s="1"/>
  <c r="D53" i="10"/>
  <c r="D56" i="10" s="1"/>
  <c r="D57" i="10" s="1"/>
  <c r="C53" i="10"/>
  <c r="C56" i="10" s="1"/>
  <c r="C57" i="10" s="1"/>
  <c r="E52" i="10"/>
  <c r="D52" i="10"/>
  <c r="C52" i="10"/>
  <c r="E50" i="10"/>
  <c r="D50" i="10"/>
  <c r="C50" i="10"/>
  <c r="E47" i="10"/>
  <c r="D47" i="10"/>
  <c r="C47" i="10"/>
  <c r="E100" i="26" l="1"/>
  <c r="E101" i="26" s="1"/>
  <c r="E99" i="26"/>
  <c r="D100" i="26"/>
  <c r="D101" i="26" s="1"/>
  <c r="D99" i="26"/>
  <c r="C99" i="26"/>
  <c r="C100" i="26"/>
  <c r="C101" i="26" s="1"/>
  <c r="D93" i="26"/>
  <c r="D94" i="26" s="1"/>
  <c r="E93" i="26"/>
  <c r="E94" i="26" s="1"/>
  <c r="E67" i="26"/>
  <c r="E68" i="26" s="1"/>
  <c r="E66" i="26"/>
  <c r="D67" i="26"/>
  <c r="D68" i="26" s="1"/>
  <c r="D66" i="26"/>
  <c r="C66" i="26"/>
  <c r="C67" i="26"/>
  <c r="C68" i="26" s="1"/>
  <c r="D60" i="26"/>
  <c r="D61" i="26" s="1"/>
  <c r="E60" i="26"/>
  <c r="E61" i="26" s="1"/>
  <c r="E33" i="26"/>
  <c r="E34" i="26"/>
  <c r="E35" i="26" s="1"/>
  <c r="D33" i="26"/>
  <c r="D34" i="26"/>
  <c r="D35" i="26" s="1"/>
  <c r="C33" i="26"/>
  <c r="C34" i="26"/>
  <c r="C35" i="26" s="1"/>
  <c r="D27" i="26"/>
  <c r="D28" i="26" s="1"/>
  <c r="E27" i="26"/>
  <c r="E28" i="26" s="1"/>
  <c r="C25" i="27"/>
  <c r="C26" i="27" s="1"/>
  <c r="D23" i="27"/>
  <c r="E122" i="27"/>
  <c r="E123" i="27"/>
  <c r="E124" i="27" s="1"/>
  <c r="C122" i="27"/>
  <c r="C123" i="27"/>
  <c r="C124" i="27" s="1"/>
  <c r="D123" i="27"/>
  <c r="D124" i="27" s="1"/>
  <c r="D122" i="27"/>
  <c r="D116" i="27"/>
  <c r="D117" i="27" s="1"/>
  <c r="E116" i="27"/>
  <c r="E117" i="27" s="1"/>
  <c r="D93" i="27"/>
  <c r="D94" i="27" s="1"/>
  <c r="D92" i="27"/>
  <c r="E93" i="27"/>
  <c r="E94" i="27" s="1"/>
  <c r="E92" i="27"/>
  <c r="E84" i="27"/>
  <c r="C93" i="27"/>
  <c r="C94" i="27" s="1"/>
  <c r="E86" i="27"/>
  <c r="E87" i="27" s="1"/>
  <c r="E63" i="27"/>
  <c r="E64" i="27" s="1"/>
  <c r="E62" i="27"/>
  <c r="C62" i="27"/>
  <c r="C63" i="27"/>
  <c r="C64" i="27" s="1"/>
  <c r="D62" i="27"/>
  <c r="D63" i="27"/>
  <c r="D64" i="27" s="1"/>
  <c r="D56" i="27"/>
  <c r="D57" i="27" s="1"/>
  <c r="E56" i="27"/>
  <c r="E57" i="27" s="1"/>
  <c r="C32" i="27"/>
  <c r="C33" i="27" s="1"/>
  <c r="C31" i="27"/>
  <c r="D32" i="27"/>
  <c r="D33" i="27" s="1"/>
  <c r="D31" i="27"/>
  <c r="E31" i="27"/>
  <c r="E32" i="27"/>
  <c r="E33" i="27" s="1"/>
  <c r="C23" i="27"/>
  <c r="D25" i="27"/>
  <c r="D26" i="27" s="1"/>
  <c r="E25" i="27"/>
  <c r="E26" i="27" s="1"/>
  <c r="E23" i="27"/>
  <c r="C32" i="25"/>
  <c r="C33" i="25" s="1"/>
  <c r="D100" i="25"/>
  <c r="D101" i="25" s="1"/>
  <c r="D99" i="25"/>
  <c r="E100" i="25"/>
  <c r="E101" i="25" s="1"/>
  <c r="E99" i="25"/>
  <c r="E91" i="25"/>
  <c r="E93" i="25"/>
  <c r="E94" i="25" s="1"/>
  <c r="D67" i="25"/>
  <c r="D68" i="25" s="1"/>
  <c r="D66" i="25"/>
  <c r="E67" i="25"/>
  <c r="E68" i="25" s="1"/>
  <c r="E66" i="25"/>
  <c r="C66" i="25"/>
  <c r="C67" i="25"/>
  <c r="C68" i="25" s="1"/>
  <c r="C58" i="25"/>
  <c r="D60" i="25"/>
  <c r="D61" i="25" s="1"/>
  <c r="E60" i="25"/>
  <c r="E61" i="25" s="1"/>
  <c r="C27" i="25"/>
  <c r="C28" i="25" s="1"/>
  <c r="D33" i="25"/>
  <c r="D34" i="25"/>
  <c r="D35" i="25" s="1"/>
  <c r="E33" i="25"/>
  <c r="E34" i="25"/>
  <c r="E35" i="25" s="1"/>
  <c r="E27" i="25"/>
  <c r="E28" i="25" s="1"/>
  <c r="C25" i="24"/>
  <c r="C33" i="24"/>
  <c r="C34" i="24"/>
  <c r="C35" i="24" s="1"/>
  <c r="E34" i="24"/>
  <c r="E35" i="24" s="1"/>
  <c r="E33" i="24"/>
  <c r="D34" i="24"/>
  <c r="D35" i="24" s="1"/>
  <c r="D33" i="24"/>
  <c r="D25" i="24"/>
  <c r="E25" i="24"/>
  <c r="C99" i="1"/>
  <c r="C100" i="1"/>
  <c r="C101" i="1" s="1"/>
  <c r="D100" i="1"/>
  <c r="D101" i="1" s="1"/>
  <c r="D99" i="1"/>
  <c r="C91" i="1"/>
  <c r="D93" i="1"/>
  <c r="D94" i="1" s="1"/>
  <c r="E67" i="1"/>
  <c r="E68" i="1" s="1"/>
  <c r="E66" i="1"/>
  <c r="E58" i="1"/>
  <c r="E60" i="1"/>
  <c r="E61" i="1" s="1"/>
  <c r="C27" i="1"/>
  <c r="C28" i="1" s="1"/>
  <c r="D25" i="1"/>
  <c r="C31" i="1"/>
  <c r="C34" i="1"/>
  <c r="C35" i="1" s="1"/>
  <c r="C33" i="1"/>
  <c r="D34" i="1"/>
  <c r="D35" i="1" s="1"/>
  <c r="D33" i="1"/>
  <c r="E34" i="1"/>
  <c r="E35" i="1" s="1"/>
  <c r="E33" i="1"/>
  <c r="C25" i="1"/>
  <c r="E25" i="1"/>
  <c r="D27" i="1"/>
  <c r="D28" i="1" s="1"/>
  <c r="E27" i="1"/>
  <c r="E28" i="1" s="1"/>
  <c r="E218" i="10"/>
  <c r="E219" i="10" s="1"/>
  <c r="E217" i="10"/>
  <c r="D217" i="10"/>
  <c r="D218" i="10"/>
  <c r="D219" i="10" s="1"/>
  <c r="D211" i="10"/>
  <c r="D212" i="10" s="1"/>
  <c r="E211" i="10"/>
  <c r="E212" i="10" s="1"/>
  <c r="E209" i="10"/>
  <c r="C186" i="10"/>
  <c r="C187" i="10"/>
  <c r="C188" i="10" s="1"/>
  <c r="E187" i="10"/>
  <c r="E188" i="10" s="1"/>
  <c r="E186" i="10"/>
  <c r="C180" i="10"/>
  <c r="C181" i="10" s="1"/>
  <c r="E180" i="10"/>
  <c r="E181" i="10" s="1"/>
  <c r="C178" i="10"/>
  <c r="D180" i="10"/>
  <c r="D181" i="10" s="1"/>
  <c r="E178" i="10"/>
  <c r="D185" i="10"/>
  <c r="D155" i="10"/>
  <c r="D156" i="10"/>
  <c r="D157" i="10" s="1"/>
  <c r="D147" i="10"/>
  <c r="E147" i="10"/>
  <c r="E154" i="10"/>
  <c r="D149" i="10"/>
  <c r="D150" i="10" s="1"/>
  <c r="E125" i="10"/>
  <c r="E126" i="10" s="1"/>
  <c r="E124" i="10"/>
  <c r="D124" i="10"/>
  <c r="D125" i="10"/>
  <c r="D126" i="10" s="1"/>
  <c r="D118" i="10"/>
  <c r="D119" i="10" s="1"/>
  <c r="E118" i="10"/>
  <c r="E119" i="10" s="1"/>
  <c r="D116" i="10"/>
  <c r="C123" i="10"/>
  <c r="E116" i="10"/>
  <c r="D93" i="10"/>
  <c r="D94" i="10"/>
  <c r="D95" i="10" s="1"/>
  <c r="E94" i="10"/>
  <c r="E95" i="10" s="1"/>
  <c r="E93" i="10"/>
  <c r="D87" i="10"/>
  <c r="D88" i="10" s="1"/>
  <c r="E87" i="10"/>
  <c r="E88" i="10" s="1"/>
  <c r="C85" i="10"/>
  <c r="D85" i="10"/>
  <c r="C92" i="10"/>
  <c r="E62" i="10"/>
  <c r="E63" i="10"/>
  <c r="E64" i="10" s="1"/>
  <c r="E56" i="10"/>
  <c r="E57" i="10" s="1"/>
  <c r="D54" i="10"/>
  <c r="E54" i="10"/>
  <c r="D61" i="10"/>
  <c r="C34" i="25" l="1"/>
  <c r="C35" i="25" s="1"/>
  <c r="D186" i="10"/>
  <c r="D187" i="10"/>
  <c r="D188" i="10" s="1"/>
  <c r="E155" i="10"/>
  <c r="E156" i="10"/>
  <c r="E157" i="10" s="1"/>
  <c r="C124" i="10"/>
  <c r="C125" i="10"/>
  <c r="C126" i="10" s="1"/>
  <c r="C93" i="10"/>
  <c r="C94" i="10"/>
  <c r="C95" i="10" s="1"/>
  <c r="D62" i="10"/>
  <c r="D63" i="10"/>
  <c r="D64" i="10" s="1"/>
  <c r="C1" i="4" l="1"/>
  <c r="B3" i="16" s="1"/>
  <c r="C46" i="5"/>
  <c r="C47" i="5" s="1"/>
  <c r="D24" i="5"/>
  <c r="E24" i="5"/>
  <c r="C24" i="5"/>
  <c r="D22" i="5"/>
  <c r="E22" i="5"/>
  <c r="C22" i="5"/>
  <c r="D50" i="5"/>
  <c r="D51" i="5" s="1"/>
  <c r="E50" i="5"/>
  <c r="E51" i="5" s="1"/>
  <c r="C16" i="5"/>
  <c r="D88" i="21"/>
  <c r="E88" i="21"/>
  <c r="C88" i="21"/>
  <c r="D80" i="21"/>
  <c r="E80" i="21"/>
  <c r="C80" i="21"/>
  <c r="D78" i="21"/>
  <c r="E78" i="21"/>
  <c r="C78" i="21"/>
  <c r="D50" i="21"/>
  <c r="E50" i="21"/>
  <c r="C50" i="21"/>
  <c r="D48" i="21"/>
  <c r="E48" i="21"/>
  <c r="C48" i="21"/>
  <c r="D20" i="21"/>
  <c r="E20" i="21"/>
  <c r="C20" i="21"/>
  <c r="D28" i="21"/>
  <c r="E28" i="21"/>
  <c r="C28" i="21"/>
  <c r="D43" i="5"/>
  <c r="E43" i="5"/>
  <c r="C43" i="5"/>
  <c r="D41" i="5"/>
  <c r="E41" i="5"/>
  <c r="C41" i="5"/>
  <c r="D31" i="5"/>
  <c r="E31" i="5"/>
  <c r="C31" i="5"/>
  <c r="D29" i="5"/>
  <c r="E29" i="5"/>
  <c r="C29" i="5"/>
  <c r="D18" i="21"/>
  <c r="E18" i="21"/>
  <c r="C18" i="21"/>
  <c r="D38" i="5"/>
  <c r="E38" i="5"/>
  <c r="D46" i="5"/>
  <c r="D47" i="5" s="1"/>
  <c r="E46" i="5"/>
  <c r="E47" i="5" s="1"/>
  <c r="D44" i="5"/>
  <c r="D45" i="5"/>
  <c r="E44" i="5"/>
  <c r="E45" i="5" s="1"/>
  <c r="C44" i="5"/>
  <c r="D35" i="5"/>
  <c r="D36" i="5" s="1"/>
  <c r="E35" i="5"/>
  <c r="E36" i="5" s="1"/>
  <c r="C35" i="5"/>
  <c r="C36" i="5" s="1"/>
  <c r="C21" i="21"/>
  <c r="C29" i="21" s="1"/>
  <c r="C81" i="21"/>
  <c r="C84" i="21" s="1"/>
  <c r="C85" i="21" s="1"/>
  <c r="D81" i="21"/>
  <c r="D82" i="21" s="1"/>
  <c r="E81" i="21"/>
  <c r="E82" i="21" s="1"/>
  <c r="C51" i="21"/>
  <c r="C59" i="21" s="1"/>
  <c r="D51" i="21"/>
  <c r="D52" i="21" s="1"/>
  <c r="E51" i="21"/>
  <c r="E52" i="21" s="1"/>
  <c r="C58" i="21"/>
  <c r="D58" i="21"/>
  <c r="E58" i="21"/>
  <c r="D21" i="21"/>
  <c r="D22" i="21" s="1"/>
  <c r="E21" i="21"/>
  <c r="E24" i="21" s="1"/>
  <c r="E25" i="21" s="1"/>
  <c r="C1" i="17"/>
  <c r="B19" i="7"/>
  <c r="D19" i="7"/>
  <c r="C19" i="7"/>
  <c r="E22" i="10"/>
  <c r="E25" i="10" s="1"/>
  <c r="E26" i="10" s="1"/>
  <c r="D22" i="10"/>
  <c r="D23" i="10" s="1"/>
  <c r="C22" i="10"/>
  <c r="C30" i="10" s="1"/>
  <c r="E29" i="10"/>
  <c r="D29" i="10"/>
  <c r="C29" i="10"/>
  <c r="E21" i="10"/>
  <c r="D21" i="10"/>
  <c r="C21" i="10"/>
  <c r="C25" i="5"/>
  <c r="C26" i="5" s="1"/>
  <c r="E32" i="5"/>
  <c r="E33" i="5" s="1"/>
  <c r="D32" i="5"/>
  <c r="D33" i="5" s="1"/>
  <c r="C32" i="5"/>
  <c r="C33" i="5" s="1"/>
  <c r="E26" i="5"/>
  <c r="D26" i="5"/>
  <c r="G323" i="4"/>
  <c r="A366" i="4"/>
  <c r="A498" i="4"/>
  <c r="A230" i="4"/>
  <c r="G24" i="4"/>
  <c r="A32" i="2" s="1"/>
  <c r="G47" i="4"/>
  <c r="A87" i="2" s="1"/>
  <c r="G36" i="4"/>
  <c r="A75" i="2" s="1"/>
  <c r="A353" i="4"/>
  <c r="A138" i="4"/>
  <c r="A432" i="4"/>
  <c r="A225" i="4"/>
  <c r="A461" i="4"/>
  <c r="A260" i="4"/>
  <c r="G444" i="4"/>
  <c r="A390" i="4"/>
  <c r="A133" i="4"/>
  <c r="A431" i="4"/>
  <c r="G375" i="4"/>
  <c r="A463" i="4"/>
  <c r="A302" i="4"/>
  <c r="A492" i="4"/>
  <c r="A242" i="4"/>
  <c r="A365" i="4"/>
  <c r="A413" i="4"/>
  <c r="A372" i="4"/>
  <c r="A293" i="4"/>
  <c r="G443" i="4"/>
  <c r="A288" i="4"/>
  <c r="A499" i="4"/>
  <c r="G240" i="4"/>
  <c r="G401" i="4"/>
  <c r="G306" i="4"/>
  <c r="A504" i="4"/>
  <c r="G522" i="4"/>
  <c r="A12" i="7"/>
  <c r="B12" i="7"/>
  <c r="A455" i="4"/>
  <c r="A172" i="4"/>
  <c r="Q113" i="7"/>
  <c r="Q144" i="7"/>
  <c r="Q35" i="7"/>
  <c r="A391" i="4"/>
  <c r="A358" i="4"/>
  <c r="G22" i="4"/>
  <c r="A30" i="2" s="1"/>
  <c r="G468" i="4"/>
  <c r="G326" i="4"/>
  <c r="G294" i="4"/>
  <c r="G298" i="4"/>
  <c r="G361" i="4"/>
  <c r="G424" i="4"/>
  <c r="G250" i="4"/>
  <c r="G376" i="4"/>
  <c r="G329" i="4"/>
  <c r="A480" i="4"/>
  <c r="A203" i="4"/>
  <c r="A331" i="4"/>
  <c r="A176" i="4"/>
  <c r="A481" i="4"/>
  <c r="Q134" i="7"/>
  <c r="Q19" i="7"/>
  <c r="Q154" i="7"/>
  <c r="Q6" i="7"/>
  <c r="A364" i="4"/>
  <c r="G299" i="4"/>
  <c r="A496" i="4"/>
  <c r="G314" i="4"/>
  <c r="G18" i="4"/>
  <c r="A26" i="2" s="1"/>
  <c r="G452" i="4"/>
  <c r="G324" i="4"/>
  <c r="G365" i="4"/>
  <c r="G265" i="4"/>
  <c r="G496" i="4"/>
  <c r="G320" i="4"/>
  <c r="G247" i="4"/>
  <c r="G297" i="4"/>
  <c r="G431" i="4"/>
  <c r="G400" i="4"/>
  <c r="G354" i="4"/>
  <c r="G115" i="4"/>
  <c r="F1" i="27" s="1"/>
  <c r="G207" i="4"/>
  <c r="G334" i="4"/>
  <c r="G263" i="4"/>
  <c r="A424" i="4"/>
  <c r="A416" i="4"/>
  <c r="A467" i="4"/>
  <c r="A522" i="4"/>
  <c r="A347" i="4"/>
  <c r="A192" i="4"/>
  <c r="A320" i="4"/>
  <c r="A297" i="4"/>
  <c r="G255" i="4"/>
  <c r="G442" i="4"/>
  <c r="G270" i="4"/>
  <c r="A468" i="4"/>
  <c r="A454" i="4"/>
  <c r="K71" i="16"/>
  <c r="Q194" i="7"/>
  <c r="Q105" i="7"/>
  <c r="G532" i="4"/>
  <c r="A462" i="4"/>
  <c r="G19" i="4"/>
  <c r="A27" i="2" s="1"/>
  <c r="A118" i="4"/>
  <c r="A79" i="25" s="1"/>
  <c r="A460" i="4"/>
  <c r="G28" i="4"/>
  <c r="A37" i="2" s="1"/>
  <c r="G436" i="4"/>
  <c r="G514" i="4"/>
  <c r="G394" i="4"/>
  <c r="G109" i="4"/>
  <c r="A10" i="8" s="1"/>
  <c r="G222" i="4"/>
  <c r="G300" i="4"/>
  <c r="G235" i="4"/>
  <c r="G243" i="4"/>
  <c r="G389" i="4"/>
  <c r="G380" i="4"/>
  <c r="G315" i="4"/>
  <c r="G341" i="4"/>
  <c r="G403" i="4"/>
  <c r="G291" i="4"/>
  <c r="G451" i="4"/>
  <c r="G12" i="4"/>
  <c r="A20" i="2" s="1"/>
  <c r="A342" i="4"/>
  <c r="A451" i="4"/>
  <c r="A27" i="4"/>
  <c r="E195" i="10" s="1"/>
  <c r="A235" i="4"/>
  <c r="A363" i="4"/>
  <c r="A336" i="4"/>
  <c r="G423" i="4"/>
  <c r="Q188" i="7"/>
  <c r="Q63" i="7"/>
  <c r="Q132" i="7"/>
  <c r="A183" i="4"/>
  <c r="A494" i="4"/>
  <c r="G417" i="4"/>
  <c r="G313" i="4"/>
  <c r="G493" i="4"/>
  <c r="G322" i="4"/>
  <c r="G433" i="4"/>
  <c r="G351" i="4"/>
  <c r="G418" i="4"/>
  <c r="G438" i="4"/>
  <c r="G209" i="4"/>
  <c r="G515" i="4"/>
  <c r="G295" i="4"/>
  <c r="G513" i="4"/>
  <c r="G289" i="4"/>
  <c r="G339" i="4"/>
  <c r="G15" i="4"/>
  <c r="A23" i="2" s="1"/>
  <c r="G366" i="4"/>
  <c r="A508" i="4"/>
  <c r="A198" i="4"/>
  <c r="A346" i="4"/>
  <c r="A28" i="4"/>
  <c r="A196" i="10" s="1"/>
  <c r="A251" i="4"/>
  <c r="A352" i="4"/>
  <c r="Q58" i="7"/>
  <c r="Q172" i="7"/>
  <c r="Q57" i="7"/>
  <c r="Q93" i="7"/>
  <c r="G32" i="4"/>
  <c r="A70" i="2" s="1"/>
  <c r="G483" i="4"/>
  <c r="A290" i="4"/>
  <c r="G44" i="4"/>
  <c r="A84" i="2" s="1"/>
  <c r="A337" i="4"/>
  <c r="A398" i="4"/>
  <c r="G485" i="4"/>
  <c r="G276" i="4"/>
  <c r="G241" i="4"/>
  <c r="G309" i="4"/>
  <c r="G478" i="4"/>
  <c r="G428" i="4"/>
  <c r="G533" i="4"/>
  <c r="G303" i="4"/>
  <c r="G473" i="4"/>
  <c r="G336" i="4"/>
  <c r="G257" i="4"/>
  <c r="G234" i="4"/>
  <c r="G286" i="4"/>
  <c r="G204" i="4"/>
  <c r="G281" i="4"/>
  <c r="A444" i="4"/>
  <c r="A484" i="4"/>
  <c r="A419" i="4"/>
  <c r="A139" i="4"/>
  <c r="A103" i="5" s="1"/>
  <c r="A267" i="4"/>
  <c r="A34" i="4"/>
  <c r="A368" i="4"/>
  <c r="G311" i="4"/>
  <c r="G331" i="4"/>
  <c r="G425" i="4"/>
  <c r="A174" i="4"/>
  <c r="A66" i="4"/>
  <c r="Q22" i="7"/>
  <c r="Q151" i="7"/>
  <c r="Q182" i="7"/>
  <c r="A311" i="4"/>
  <c r="A145" i="4"/>
  <c r="A149" i="4"/>
  <c r="G488" i="4"/>
  <c r="A485" i="4"/>
  <c r="A526" i="4"/>
  <c r="G319" i="4"/>
  <c r="G388" i="4"/>
  <c r="G390" i="4"/>
  <c r="G219" i="4"/>
  <c r="G266" i="4"/>
  <c r="G408" i="4"/>
  <c r="G469" i="4"/>
  <c r="G531" i="4"/>
  <c r="G261" i="4"/>
  <c r="G492" i="4"/>
  <c r="G459" i="4"/>
  <c r="G230" i="4"/>
  <c r="G233" i="4"/>
  <c r="G505" i="4"/>
  <c r="G277" i="4"/>
  <c r="G367" i="4"/>
  <c r="G238" i="4"/>
  <c r="A420" i="4"/>
  <c r="A458" i="4"/>
  <c r="A282" i="4"/>
  <c r="A155" i="4"/>
  <c r="A256" i="4"/>
  <c r="G328" i="4"/>
  <c r="Q131" i="7"/>
  <c r="Q140" i="7"/>
  <c r="Q176" i="7"/>
  <c r="Q11" i="7"/>
  <c r="A238" i="4"/>
  <c r="A517" i="4"/>
  <c r="A519" i="4"/>
  <c r="A436" i="4"/>
  <c r="G536" i="4"/>
  <c r="A300" i="4"/>
  <c r="G529" i="4"/>
  <c r="G429" i="4"/>
  <c r="G258" i="4"/>
  <c r="G369" i="4"/>
  <c r="G393" i="4"/>
  <c r="G353" i="4"/>
  <c r="G415" i="4"/>
  <c r="G467" i="4"/>
  <c r="G218" i="4"/>
  <c r="G439" i="4"/>
  <c r="G210" i="4"/>
  <c r="G427" i="4"/>
  <c r="G335" i="4"/>
  <c r="G449" i="4"/>
  <c r="G282" i="4"/>
  <c r="A254" i="4"/>
  <c r="A515" i="4"/>
  <c r="A250" i="4"/>
  <c r="A171" i="4"/>
  <c r="A299" i="4"/>
  <c r="A272" i="4"/>
  <c r="G284" i="4"/>
  <c r="G214" i="4"/>
  <c r="G8" i="4"/>
  <c r="A13" i="2" s="1"/>
  <c r="Q92" i="7"/>
  <c r="Q187" i="7"/>
  <c r="Q8" i="7"/>
  <c r="Q68" i="7"/>
  <c r="Q98" i="7"/>
  <c r="Q139" i="7"/>
  <c r="Q211" i="7"/>
  <c r="Q20" i="7"/>
  <c r="Q156" i="7"/>
  <c r="Q16" i="7"/>
  <c r="Q71" i="7"/>
  <c r="Q127" i="7"/>
  <c r="Q196" i="7"/>
  <c r="Q13" i="7"/>
  <c r="Q88" i="7"/>
  <c r="Q150" i="7"/>
  <c r="Q41" i="7"/>
  <c r="Q106" i="7"/>
  <c r="Q183" i="7"/>
  <c r="Q102" i="7"/>
  <c r="Q75" i="7"/>
  <c r="Q90" i="7"/>
  <c r="A94" i="7"/>
  <c r="Q119" i="7"/>
  <c r="Q189" i="7"/>
  <c r="A100" i="4"/>
  <c r="K243" i="16"/>
  <c r="Q200" i="7"/>
  <c r="X5" i="7"/>
  <c r="A208" i="17"/>
  <c r="A74" i="4"/>
  <c r="Q39" i="7"/>
  <c r="Q97" i="7"/>
  <c r="Q143" i="7"/>
  <c r="Q186" i="7"/>
  <c r="Q24" i="7"/>
  <c r="Q67" i="7"/>
  <c r="Q110" i="7"/>
  <c r="Q155" i="7"/>
  <c r="Q198" i="7"/>
  <c r="Q31" i="7"/>
  <c r="Q73" i="7"/>
  <c r="Q118" i="7"/>
  <c r="Q162" i="7"/>
  <c r="Q206" i="7"/>
  <c r="Q37" i="7"/>
  <c r="Q153" i="7"/>
  <c r="A106" i="4"/>
  <c r="Q104" i="7"/>
  <c r="Q148" i="7"/>
  <c r="Q191" i="7"/>
  <c r="Q29" i="7"/>
  <c r="Q72" i="7"/>
  <c r="Q117" i="7"/>
  <c r="Q160" i="7"/>
  <c r="Q203" i="7"/>
  <c r="Q36" i="7"/>
  <c r="Q79" i="7"/>
  <c r="Q123" i="7"/>
  <c r="Q167" i="7"/>
  <c r="Q59" i="7"/>
  <c r="Q185" i="7"/>
  <c r="A102" i="4"/>
  <c r="A61" i="17"/>
  <c r="Q159" i="7"/>
  <c r="Q202" i="7"/>
  <c r="Q40" i="7"/>
  <c r="Q83" i="7"/>
  <c r="Q128" i="7"/>
  <c r="Q171" i="7"/>
  <c r="Q3" i="7"/>
  <c r="Q47" i="7"/>
  <c r="Q89" i="7"/>
  <c r="Q135" i="7"/>
  <c r="Q178" i="7"/>
  <c r="Q80" i="7"/>
  <c r="A23" i="4"/>
  <c r="A193" i="10" s="1"/>
  <c r="Q43" i="7"/>
  <c r="Q85" i="7"/>
  <c r="Q158" i="7"/>
  <c r="Q208" i="7"/>
  <c r="Q26" i="7"/>
  <c r="Q120" i="7"/>
  <c r="Q197" i="7"/>
  <c r="X3" i="7"/>
  <c r="A108" i="4"/>
  <c r="K172" i="16"/>
  <c r="G5" i="17"/>
  <c r="Q4" i="7"/>
  <c r="Q48" i="7"/>
  <c r="Q91" i="7"/>
  <c r="Q163" i="7"/>
  <c r="Q34" i="7"/>
  <c r="Q125" i="7"/>
  <c r="A104" i="4"/>
  <c r="A330" i="17"/>
  <c r="Q10" i="7"/>
  <c r="Q53" i="7"/>
  <c r="Q96" i="7"/>
  <c r="Q174" i="7"/>
  <c r="Q54" i="7"/>
  <c r="Q133" i="7"/>
  <c r="A105" i="4"/>
  <c r="A95" i="4"/>
  <c r="A144" i="5" s="1"/>
  <c r="A10" i="7"/>
  <c r="K39" i="16"/>
  <c r="K157" i="16"/>
  <c r="Q21" i="7"/>
  <c r="Q64" i="7"/>
  <c r="Q108" i="7"/>
  <c r="Q207" i="7"/>
  <c r="Q66" i="7"/>
  <c r="Q157" i="7"/>
  <c r="A112" i="4"/>
  <c r="A92" i="4"/>
  <c r="A138" i="5" s="1"/>
  <c r="K128" i="16"/>
  <c r="K151" i="16"/>
  <c r="Q27" i="7"/>
  <c r="Q69" i="7"/>
  <c r="Q114" i="7"/>
  <c r="Q86" i="7"/>
  <c r="Q165" i="7"/>
  <c r="A109" i="4"/>
  <c r="K200" i="16"/>
  <c r="A98" i="4"/>
  <c r="A11" i="7"/>
  <c r="K132" i="16"/>
  <c r="A26" i="17"/>
  <c r="A15" i="27" s="1"/>
  <c r="R5" i="16"/>
  <c r="B7" i="7"/>
  <c r="K140" i="16"/>
  <c r="K62" i="16"/>
  <c r="K29" i="16"/>
  <c r="A67" i="4"/>
  <c r="K192" i="16"/>
  <c r="K115" i="16"/>
  <c r="K59" i="16"/>
  <c r="A322" i="17"/>
  <c r="K30" i="16"/>
  <c r="G191" i="17"/>
  <c r="G61" i="17"/>
  <c r="A79" i="7"/>
  <c r="K123" i="16"/>
  <c r="K99" i="16"/>
  <c r="K34" i="16"/>
  <c r="A282" i="17"/>
  <c r="A124" i="17"/>
  <c r="K40" i="16"/>
  <c r="K28" i="16"/>
  <c r="G62" i="17"/>
  <c r="K146" i="16"/>
  <c r="A77" i="17"/>
  <c r="G227" i="17"/>
  <c r="A38" i="4"/>
  <c r="A93" i="4"/>
  <c r="A140" i="5" s="1"/>
  <c r="B9" i="7"/>
  <c r="B6" i="16"/>
  <c r="K171" i="16"/>
  <c r="K159" i="16"/>
  <c r="K114" i="16"/>
  <c r="G7" i="17"/>
  <c r="K109" i="16"/>
  <c r="A191" i="17"/>
  <c r="A107" i="4"/>
  <c r="A72" i="4"/>
  <c r="A8" i="7"/>
  <c r="K24" i="16"/>
  <c r="A36" i="17"/>
  <c r="A63" i="27" s="1"/>
  <c r="G13" i="17"/>
  <c r="A30" i="17"/>
  <c r="A113" i="27" s="1"/>
  <c r="K199" i="16"/>
  <c r="K126" i="16"/>
  <c r="A55" i="17"/>
  <c r="G22" i="17"/>
  <c r="K125" i="16"/>
  <c r="A276" i="17"/>
  <c r="A78" i="4"/>
  <c r="A116" i="5" s="1"/>
  <c r="B11" i="7"/>
  <c r="K96" i="16"/>
  <c r="G68" i="17"/>
  <c r="K44" i="16"/>
  <c r="G64" i="17"/>
  <c r="G129" i="17"/>
  <c r="G58" i="17"/>
  <c r="K194" i="16"/>
  <c r="A71" i="17"/>
  <c r="G99" i="17"/>
  <c r="A73" i="4"/>
  <c r="A81" i="7"/>
  <c r="K104" i="16"/>
  <c r="K27" i="16"/>
  <c r="K68" i="16"/>
  <c r="G105" i="17"/>
  <c r="K31" i="16"/>
  <c r="G145" i="17"/>
  <c r="K210" i="16"/>
  <c r="G159" i="17"/>
  <c r="G139" i="17"/>
  <c r="A23" i="17"/>
  <c r="G126" i="17"/>
  <c r="G289" i="17"/>
  <c r="A371" i="17"/>
  <c r="A144" i="17"/>
  <c r="Q126" i="7"/>
  <c r="Q168" i="7"/>
  <c r="Q204" i="7"/>
  <c r="Q30" i="7"/>
  <c r="Q62" i="7"/>
  <c r="Q94" i="7"/>
  <c r="Q129" i="7"/>
  <c r="Q161" i="7"/>
  <c r="Q193" i="7"/>
  <c r="X4" i="7"/>
  <c r="A96" i="4"/>
  <c r="A146" i="5" s="1"/>
  <c r="A99" i="4"/>
  <c r="A103" i="4"/>
  <c r="A68" i="4"/>
  <c r="A97" i="4"/>
  <c r="A148" i="5" s="1"/>
  <c r="A6" i="7"/>
  <c r="B14" i="7"/>
  <c r="A91" i="7"/>
  <c r="A83" i="7"/>
  <c r="K32" i="16"/>
  <c r="K120" i="16"/>
  <c r="G60" i="17"/>
  <c r="K91" i="16"/>
  <c r="A4" i="17"/>
  <c r="K60" i="16"/>
  <c r="K156" i="16"/>
  <c r="G169" i="17"/>
  <c r="K131" i="16"/>
  <c r="G97" i="17"/>
  <c r="K55" i="16"/>
  <c r="K167" i="16"/>
  <c r="G113" i="17"/>
  <c r="K50" i="16"/>
  <c r="K130" i="16"/>
  <c r="A63" i="17"/>
  <c r="A250" i="17"/>
  <c r="A41" i="17"/>
  <c r="G107" i="17"/>
  <c r="K13" i="16"/>
  <c r="K141" i="16"/>
  <c r="G18" i="17"/>
  <c r="A168" i="17"/>
  <c r="G84" i="17"/>
  <c r="A313" i="17"/>
  <c r="Q136" i="7"/>
  <c r="Q179" i="7"/>
  <c r="Q212" i="7"/>
  <c r="Q5" i="7"/>
  <c r="Q38" i="7"/>
  <c r="Q70" i="7"/>
  <c r="Q103" i="7"/>
  <c r="Q137" i="7"/>
  <c r="Q169" i="7"/>
  <c r="Q201" i="7"/>
  <c r="A88" i="4"/>
  <c r="A132" i="5" s="1"/>
  <c r="A52" i="4"/>
  <c r="A59" i="21" s="1"/>
  <c r="A91" i="4"/>
  <c r="A137" i="5" s="1"/>
  <c r="A94" i="4"/>
  <c r="A142" i="5" s="1"/>
  <c r="A89" i="4"/>
  <c r="A133" i="5" s="1"/>
  <c r="A15" i="7"/>
  <c r="B6" i="7"/>
  <c r="A88" i="7"/>
  <c r="A80" i="7"/>
  <c r="K56" i="16"/>
  <c r="K136" i="16"/>
  <c r="G121" i="17"/>
  <c r="K139" i="16"/>
  <c r="A290" i="17"/>
  <c r="K76" i="16"/>
  <c r="K188" i="16"/>
  <c r="A15" i="17"/>
  <c r="K203" i="16"/>
  <c r="G161" i="17"/>
  <c r="K87" i="16"/>
  <c r="K66" i="16"/>
  <c r="K158" i="16"/>
  <c r="K242" i="16"/>
  <c r="G4" i="17"/>
  <c r="G87" i="17"/>
  <c r="G24" i="17"/>
  <c r="G163" i="17"/>
  <c r="K41" i="16"/>
  <c r="K189" i="16"/>
  <c r="G141" i="17"/>
  <c r="A272" i="17"/>
  <c r="G152" i="17"/>
  <c r="A397" i="17"/>
  <c r="Q142" i="7"/>
  <c r="Q184" i="7"/>
  <c r="Q9" i="7"/>
  <c r="Q42" i="7"/>
  <c r="Q74" i="7"/>
  <c r="Q107" i="7"/>
  <c r="Q141" i="7"/>
  <c r="Q173" i="7"/>
  <c r="Q205" i="7"/>
  <c r="A84" i="4"/>
  <c r="A125" i="5" s="1"/>
  <c r="A48" i="4"/>
  <c r="A214" i="10" s="1"/>
  <c r="A87" i="4"/>
  <c r="A130" i="5" s="1"/>
  <c r="A51" i="4"/>
  <c r="A74" i="21" s="1"/>
  <c r="A90" i="4"/>
  <c r="A135" i="5" s="1"/>
  <c r="A85" i="4"/>
  <c r="A126" i="5" s="1"/>
  <c r="A49" i="4"/>
  <c r="A216" i="10" s="1"/>
  <c r="B8" i="7"/>
  <c r="B10" i="7"/>
  <c r="A78" i="7"/>
  <c r="A85" i="7"/>
  <c r="K64" i="16"/>
  <c r="K152" i="16"/>
  <c r="G185" i="17"/>
  <c r="K155" i="16"/>
  <c r="K5" i="16"/>
  <c r="K92" i="16"/>
  <c r="K196" i="16"/>
  <c r="A32" i="17"/>
  <c r="A86" i="27" s="1"/>
  <c r="K7" i="16"/>
  <c r="K95" i="16"/>
  <c r="K82" i="16"/>
  <c r="K162" i="16"/>
  <c r="A38" i="17"/>
  <c r="G95" i="17"/>
  <c r="A58" i="17"/>
  <c r="G171" i="17"/>
  <c r="K61" i="16"/>
  <c r="K201" i="16"/>
  <c r="G189" i="17"/>
  <c r="A280" i="17"/>
  <c r="G238" i="17"/>
  <c r="G406" i="17"/>
  <c r="Q147" i="7"/>
  <c r="Q190" i="7"/>
  <c r="Q14" i="7"/>
  <c r="Q46" i="7"/>
  <c r="Q78" i="7"/>
  <c r="Q111" i="7"/>
  <c r="Q145" i="7"/>
  <c r="Q177" i="7"/>
  <c r="Q209" i="7"/>
  <c r="A110" i="4"/>
  <c r="A80" i="4"/>
  <c r="A118" i="5" s="1"/>
  <c r="A44" i="4"/>
  <c r="A208" i="10" s="1"/>
  <c r="A83" i="4"/>
  <c r="A123" i="5" s="1"/>
  <c r="A47" i="4"/>
  <c r="A213" i="10" s="1"/>
  <c r="A86" i="4"/>
  <c r="A128" i="5" s="1"/>
  <c r="A50" i="4"/>
  <c r="A218" i="10" s="1"/>
  <c r="A81" i="4"/>
  <c r="A119" i="5" s="1"/>
  <c r="A45" i="4"/>
  <c r="A210" i="10" s="1"/>
  <c r="B13" i="7"/>
  <c r="B15" i="7"/>
  <c r="A82" i="7"/>
  <c r="K4" i="16"/>
  <c r="K72" i="16"/>
  <c r="K168" i="16"/>
  <c r="K179" i="16"/>
  <c r="A5" i="16"/>
  <c r="K108" i="16"/>
  <c r="K204" i="16"/>
  <c r="A49" i="17"/>
  <c r="K35" i="16"/>
  <c r="A6" i="16"/>
  <c r="K103" i="16"/>
  <c r="B4" i="16"/>
  <c r="K94" i="16"/>
  <c r="K178" i="16"/>
  <c r="A44" i="17"/>
  <c r="A36" i="27" s="1"/>
  <c r="G127" i="17"/>
  <c r="A64" i="17"/>
  <c r="A205" i="17"/>
  <c r="K73" i="16"/>
  <c r="K209" i="16"/>
  <c r="A96" i="17"/>
  <c r="A111" i="17"/>
  <c r="G254" i="17"/>
  <c r="G432" i="17"/>
  <c r="Q152" i="7"/>
  <c r="Q195" i="7"/>
  <c r="Q18" i="7"/>
  <c r="Q50" i="7"/>
  <c r="Q82" i="7"/>
  <c r="Q116" i="7"/>
  <c r="Q149" i="7"/>
  <c r="Q181" i="7"/>
  <c r="Q213" i="7"/>
  <c r="A111" i="4"/>
  <c r="A42" i="4"/>
  <c r="A204" i="10" s="1"/>
  <c r="A75" i="4"/>
  <c r="A15" i="5" s="1"/>
  <c r="A40" i="4"/>
  <c r="A201" i="10" s="1"/>
  <c r="A79" i="4"/>
  <c r="A117" i="5" s="1"/>
  <c r="A43" i="4"/>
  <c r="A206" i="10" s="1"/>
  <c r="A82" i="4"/>
  <c r="A121" i="5" s="1"/>
  <c r="A46" i="4"/>
  <c r="A211" i="10" s="1"/>
  <c r="A76" i="4"/>
  <c r="A114" i="5" s="1"/>
  <c r="A41" i="4"/>
  <c r="A203" i="10" s="1"/>
  <c r="A7" i="7"/>
  <c r="A77" i="7"/>
  <c r="K6" i="16"/>
  <c r="K88" i="16"/>
  <c r="K184" i="16"/>
  <c r="A19" i="17"/>
  <c r="K11" i="16"/>
  <c r="K12" i="16"/>
  <c r="K124" i="16"/>
  <c r="G56" i="17"/>
  <c r="K67" i="16"/>
  <c r="K23" i="16"/>
  <c r="K135" i="16"/>
  <c r="A17" i="17"/>
  <c r="K18" i="16"/>
  <c r="K98" i="16"/>
  <c r="K190" i="16"/>
  <c r="G21" i="17"/>
  <c r="G151" i="17"/>
  <c r="A66" i="17"/>
  <c r="A298" i="17"/>
  <c r="K105" i="16"/>
  <c r="A104" i="17"/>
  <c r="A127" i="17"/>
  <c r="G335" i="17"/>
  <c r="K45" i="16"/>
  <c r="K137" i="16"/>
  <c r="G67" i="17"/>
  <c r="A142" i="17"/>
  <c r="A89" i="17"/>
  <c r="G86" i="17"/>
  <c r="G471" i="17"/>
  <c r="G352" i="17"/>
  <c r="K77" i="16"/>
  <c r="K169" i="16"/>
  <c r="A12" i="17"/>
  <c r="A274" i="17"/>
  <c r="A182" i="17"/>
  <c r="A153" i="17"/>
  <c r="G154" i="17"/>
  <c r="G411" i="17"/>
  <c r="A408" i="17"/>
  <c r="K9" i="16"/>
  <c r="K93" i="16"/>
  <c r="K173" i="16"/>
  <c r="A20" i="17"/>
  <c r="G78" i="17"/>
  <c r="A184" i="17"/>
  <c r="A177" i="17"/>
  <c r="A326" i="17"/>
  <c r="A213" i="17"/>
  <c r="A9" i="7"/>
  <c r="A93" i="7"/>
  <c r="A90" i="7"/>
  <c r="K16" i="16"/>
  <c r="K80" i="16"/>
  <c r="K144" i="16"/>
  <c r="K208" i="16"/>
  <c r="A11" i="17"/>
  <c r="G89" i="17"/>
  <c r="K43" i="16"/>
  <c r="K163" i="16"/>
  <c r="A22" i="17"/>
  <c r="K20" i="16"/>
  <c r="K84" i="16"/>
  <c r="K148" i="16"/>
  <c r="A6" i="17"/>
  <c r="A76" i="17"/>
  <c r="K19" i="16"/>
  <c r="K147" i="16"/>
  <c r="A13" i="17"/>
  <c r="G193" i="17"/>
  <c r="K47" i="16"/>
  <c r="K111" i="16"/>
  <c r="K175" i="16"/>
  <c r="K239" i="16"/>
  <c r="A34" i="17"/>
  <c r="A89" i="27" s="1"/>
  <c r="G177" i="17"/>
  <c r="K8" i="16"/>
  <c r="K38" i="16"/>
  <c r="K70" i="16"/>
  <c r="K102" i="16"/>
  <c r="K134" i="16"/>
  <c r="K166" i="16"/>
  <c r="K198" i="16"/>
  <c r="G6" i="17"/>
  <c r="G23" i="17"/>
  <c r="A65" i="17"/>
  <c r="G103" i="17"/>
  <c r="G167" i="17"/>
  <c r="A314" i="17"/>
  <c r="G9" i="17"/>
  <c r="A52" i="17"/>
  <c r="A68" i="17"/>
  <c r="G115" i="17"/>
  <c r="G179" i="17"/>
  <c r="G449" i="17"/>
  <c r="K17" i="16"/>
  <c r="K49" i="16"/>
  <c r="K81" i="16"/>
  <c r="K113" i="16"/>
  <c r="K145" i="16"/>
  <c r="K177" i="16"/>
  <c r="A33" i="17"/>
  <c r="A118" i="27" s="1"/>
  <c r="A78" i="17"/>
  <c r="G481" i="17"/>
  <c r="A108" i="17"/>
  <c r="A150" i="17"/>
  <c r="A192" i="17"/>
  <c r="G345" i="17"/>
  <c r="A129" i="17"/>
  <c r="A193" i="17"/>
  <c r="G94" i="17"/>
  <c r="G186" i="17"/>
  <c r="G270" i="17"/>
  <c r="G243" i="17"/>
  <c r="A237" i="17"/>
  <c r="A419" i="17"/>
  <c r="G482" i="17"/>
  <c r="K119" i="16"/>
  <c r="K183" i="16"/>
  <c r="G17" i="17"/>
  <c r="A226" i="17"/>
  <c r="K10" i="16"/>
  <c r="K42" i="16"/>
  <c r="K74" i="16"/>
  <c r="K106" i="16"/>
  <c r="K138" i="16"/>
  <c r="K170" i="16"/>
  <c r="K202" i="16"/>
  <c r="G8" i="17"/>
  <c r="A51" i="17"/>
  <c r="A67" i="17"/>
  <c r="G111" i="17"/>
  <c r="G175" i="17"/>
  <c r="G385" i="17"/>
  <c r="G11" i="17"/>
  <c r="A54" i="17"/>
  <c r="A70" i="17"/>
  <c r="G123" i="17"/>
  <c r="G187" i="17"/>
  <c r="R3" i="16"/>
  <c r="K21" i="16"/>
  <c r="K53" i="16"/>
  <c r="K85" i="16"/>
  <c r="K117" i="16"/>
  <c r="K149" i="16"/>
  <c r="K181" i="16"/>
  <c r="A3" i="17"/>
  <c r="A35" i="17"/>
  <c r="A121" i="27" s="1"/>
  <c r="G85" i="17"/>
  <c r="G70" i="17"/>
  <c r="A118" i="17"/>
  <c r="A156" i="17"/>
  <c r="A198" i="17"/>
  <c r="G377" i="17"/>
  <c r="A137" i="17"/>
  <c r="A220" i="17"/>
  <c r="G102" i="17"/>
  <c r="G202" i="17"/>
  <c r="G286" i="17"/>
  <c r="G257" i="17"/>
  <c r="A287" i="17"/>
  <c r="A449" i="17"/>
  <c r="A336" i="17"/>
  <c r="K160" i="16"/>
  <c r="A28" i="17"/>
  <c r="A49" i="27" s="1"/>
  <c r="G153" i="17"/>
  <c r="K75" i="16"/>
  <c r="K195" i="16"/>
  <c r="G54" i="17"/>
  <c r="K36" i="16"/>
  <c r="K100" i="16"/>
  <c r="K164" i="16"/>
  <c r="A24" i="17"/>
  <c r="G137" i="17"/>
  <c r="K51" i="16"/>
  <c r="K187" i="16"/>
  <c r="A47" i="17"/>
  <c r="K63" i="16"/>
  <c r="K127" i="16"/>
  <c r="K191" i="16"/>
  <c r="G26" i="17"/>
  <c r="G417" i="17"/>
  <c r="K14" i="16"/>
  <c r="K46" i="16"/>
  <c r="K78" i="16"/>
  <c r="K110" i="16"/>
  <c r="K142" i="16"/>
  <c r="K174" i="16"/>
  <c r="K206" i="16"/>
  <c r="K238" i="16"/>
  <c r="G10" i="17"/>
  <c r="A53" i="17"/>
  <c r="A69" i="17"/>
  <c r="G119" i="17"/>
  <c r="G183" i="17"/>
  <c r="A39" i="17"/>
  <c r="A56" i="17"/>
  <c r="A73" i="17"/>
  <c r="G131" i="17"/>
  <c r="G195" i="17"/>
  <c r="R4" i="16"/>
  <c r="K25" i="16"/>
  <c r="K57" i="16"/>
  <c r="K89" i="16"/>
  <c r="K121" i="16"/>
  <c r="K153" i="16"/>
  <c r="K185" i="16"/>
  <c r="A5" i="17"/>
  <c r="G14" i="17"/>
  <c r="G125" i="17"/>
  <c r="G76" i="17"/>
  <c r="A120" i="17"/>
  <c r="A158" i="17"/>
  <c r="A200" i="17"/>
  <c r="A81" i="17"/>
  <c r="A145" i="17"/>
  <c r="A252" i="17"/>
  <c r="G110" i="17"/>
  <c r="A254" i="17"/>
  <c r="G318" i="17"/>
  <c r="G275" i="17"/>
  <c r="A311" i="17"/>
  <c r="A473" i="17"/>
  <c r="A342" i="17"/>
  <c r="A13" i="7"/>
  <c r="B16" i="7"/>
  <c r="A89" i="7"/>
  <c r="A16" i="7"/>
  <c r="K48" i="16"/>
  <c r="K112" i="16"/>
  <c r="K176" i="16"/>
  <c r="K240" i="16"/>
  <c r="A45" i="17"/>
  <c r="A66" i="27" s="1"/>
  <c r="A258" i="17"/>
  <c r="K107" i="16"/>
  <c r="K3" i="16"/>
  <c r="K52" i="16"/>
  <c r="K116" i="16"/>
  <c r="K180" i="16"/>
  <c r="G15" i="17"/>
  <c r="G201" i="17"/>
  <c r="K83" i="16"/>
  <c r="A72" i="17"/>
  <c r="K15" i="16"/>
  <c r="K79" i="16"/>
  <c r="K143" i="16"/>
  <c r="K207" i="16"/>
  <c r="G66" i="17"/>
  <c r="K22" i="16"/>
  <c r="K54" i="16"/>
  <c r="K86" i="16"/>
  <c r="K118" i="16"/>
  <c r="K150" i="16"/>
  <c r="K182" i="16"/>
  <c r="A40" i="17"/>
  <c r="A57" i="17"/>
  <c r="A75" i="17"/>
  <c r="G135" i="17"/>
  <c r="G199" i="17"/>
  <c r="A43" i="17"/>
  <c r="A5" i="27" s="1"/>
  <c r="A60" i="17"/>
  <c r="G83" i="17"/>
  <c r="G147" i="17"/>
  <c r="A234" i="17"/>
  <c r="A4" i="16"/>
  <c r="K33" i="16"/>
  <c r="K65" i="16"/>
  <c r="K97" i="16"/>
  <c r="K129" i="16"/>
  <c r="K161" i="16"/>
  <c r="K193" i="16"/>
  <c r="K241" i="16"/>
  <c r="A14" i="17"/>
  <c r="A50" i="17"/>
  <c r="G149" i="17"/>
  <c r="A92" i="17"/>
  <c r="A128" i="17"/>
  <c r="A172" i="17"/>
  <c r="A216" i="17"/>
  <c r="A95" i="17"/>
  <c r="A169" i="17"/>
  <c r="A316" i="17"/>
  <c r="G132" i="17"/>
  <c r="G204" i="17"/>
  <c r="G343" i="17"/>
  <c r="G323" i="17"/>
  <c r="G445" i="17"/>
  <c r="G354" i="17"/>
  <c r="A8" i="17"/>
  <c r="G81" i="17"/>
  <c r="K26" i="16"/>
  <c r="K58" i="16"/>
  <c r="K90" i="16"/>
  <c r="K122" i="16"/>
  <c r="K154" i="16"/>
  <c r="K186" i="16"/>
  <c r="A42" i="17"/>
  <c r="A59" i="17"/>
  <c r="A80" i="17"/>
  <c r="G143" i="17"/>
  <c r="A218" i="17"/>
  <c r="G20" i="17"/>
  <c r="A62" i="17"/>
  <c r="G91" i="17"/>
  <c r="G155" i="17"/>
  <c r="A266" i="17"/>
  <c r="B5" i="16"/>
  <c r="K37" i="16"/>
  <c r="K69" i="16"/>
  <c r="K101" i="16"/>
  <c r="K133" i="16"/>
  <c r="K165" i="16"/>
  <c r="K197" i="16"/>
  <c r="A16" i="17"/>
  <c r="G59" i="17"/>
  <c r="G181" i="17"/>
  <c r="A94" i="17"/>
  <c r="A134" i="17"/>
  <c r="A174" i="17"/>
  <c r="A264" i="17"/>
  <c r="A105" i="17"/>
  <c r="A175" i="17"/>
  <c r="G361" i="17"/>
  <c r="G134" i="17"/>
  <c r="G236" i="17"/>
  <c r="G463" i="17"/>
  <c r="G325" i="17"/>
  <c r="G461" i="17"/>
  <c r="G382" i="17"/>
  <c r="K205" i="16"/>
  <c r="K237" i="16"/>
  <c r="A18" i="17"/>
  <c r="G16" i="17"/>
  <c r="G69" i="17"/>
  <c r="G157" i="17"/>
  <c r="G74" i="17"/>
  <c r="A102" i="17"/>
  <c r="A126" i="17"/>
  <c r="A152" i="17"/>
  <c r="A176" i="17"/>
  <c r="A204" i="17"/>
  <c r="A312" i="17"/>
  <c r="A97" i="17"/>
  <c r="A143" i="17"/>
  <c r="A185" i="17"/>
  <c r="A284" i="17"/>
  <c r="G100" i="17"/>
  <c r="G142" i="17"/>
  <c r="A262" i="17"/>
  <c r="G268" i="17"/>
  <c r="G407" i="17"/>
  <c r="G259" i="17"/>
  <c r="G499" i="17"/>
  <c r="G365" i="17"/>
  <c r="A425" i="17"/>
  <c r="G402" i="17"/>
  <c r="A372" i="17"/>
  <c r="A412" i="17"/>
  <c r="A7" i="17"/>
  <c r="A25" i="17"/>
  <c r="G53" i="17"/>
  <c r="G93" i="17"/>
  <c r="A210" i="17"/>
  <c r="A86" i="17"/>
  <c r="A110" i="17"/>
  <c r="A136" i="17"/>
  <c r="A160" i="17"/>
  <c r="A188" i="17"/>
  <c r="A240" i="17"/>
  <c r="G71" i="17"/>
  <c r="A113" i="17"/>
  <c r="A159" i="17"/>
  <c r="A201" i="17"/>
  <c r="G393" i="17"/>
  <c r="G116" i="17"/>
  <c r="G170" i="17"/>
  <c r="G206" i="17"/>
  <c r="G300" i="17"/>
  <c r="G211" i="17"/>
  <c r="G291" i="17"/>
  <c r="A261" i="17"/>
  <c r="A347" i="17"/>
  <c r="A475" i="17"/>
  <c r="G454" i="17"/>
  <c r="A452" i="17"/>
  <c r="A9" i="17"/>
  <c r="A27" i="17"/>
  <c r="A108" i="27" s="1"/>
  <c r="G57" i="17"/>
  <c r="G117" i="17"/>
  <c r="A242" i="17"/>
  <c r="A88" i="17"/>
  <c r="A112" i="17"/>
  <c r="A140" i="17"/>
  <c r="A166" i="17"/>
  <c r="A190" i="17"/>
  <c r="A248" i="17"/>
  <c r="G77" i="17"/>
  <c r="A121" i="17"/>
  <c r="A161" i="17"/>
  <c r="A212" i="17"/>
  <c r="A79" i="17"/>
  <c r="G118" i="17"/>
  <c r="G184" i="17"/>
  <c r="G222" i="17"/>
  <c r="G302" i="17"/>
  <c r="G225" i="17"/>
  <c r="G307" i="17"/>
  <c r="A263" i="17"/>
  <c r="A369" i="17"/>
  <c r="A499" i="17"/>
  <c r="G456" i="17"/>
  <c r="A29" i="17"/>
  <c r="A20" i="27" s="1"/>
  <c r="A46" i="17"/>
  <c r="A96" i="27" s="1"/>
  <c r="G63" i="17"/>
  <c r="G101" i="17"/>
  <c r="G165" i="17"/>
  <c r="A306" i="17"/>
  <c r="A82" i="17"/>
  <c r="A98" i="17"/>
  <c r="A114" i="17"/>
  <c r="A130" i="17"/>
  <c r="A146" i="17"/>
  <c r="A162" i="17"/>
  <c r="A178" i="17"/>
  <c r="A194" i="17"/>
  <c r="A224" i="17"/>
  <c r="A288" i="17"/>
  <c r="G409" i="17"/>
  <c r="A83" i="17"/>
  <c r="A99" i="17"/>
  <c r="A115" i="17"/>
  <c r="A131" i="17"/>
  <c r="A147" i="17"/>
  <c r="A163" i="17"/>
  <c r="A179" i="17"/>
  <c r="A195" i="17"/>
  <c r="A228" i="17"/>
  <c r="A292" i="17"/>
  <c r="G425" i="17"/>
  <c r="G88" i="17"/>
  <c r="G104" i="17"/>
  <c r="G120" i="17"/>
  <c r="G136" i="17"/>
  <c r="G164" i="17"/>
  <c r="G196" i="17"/>
  <c r="A302" i="17"/>
  <c r="G216" i="17"/>
  <c r="G248" i="17"/>
  <c r="G280" i="17"/>
  <c r="G312" i="17"/>
  <c r="G383" i="17"/>
  <c r="G205" i="17"/>
  <c r="G237" i="17"/>
  <c r="G269" i="17"/>
  <c r="G301" i="17"/>
  <c r="G371" i="17"/>
  <c r="A229" i="17"/>
  <c r="A279" i="17"/>
  <c r="A329" i="17"/>
  <c r="A337" i="17"/>
  <c r="A387" i="17"/>
  <c r="A441" i="17"/>
  <c r="A491" i="17"/>
  <c r="G370" i="17"/>
  <c r="G422" i="17"/>
  <c r="G472" i="17"/>
  <c r="A358" i="17"/>
  <c r="A438" i="17"/>
  <c r="A31" i="17"/>
  <c r="A48" i="17"/>
  <c r="G65" i="17"/>
  <c r="G109" i="17"/>
  <c r="G173" i="17"/>
  <c r="G353" i="17"/>
  <c r="A84" i="17"/>
  <c r="A100" i="17"/>
  <c r="A116" i="17"/>
  <c r="A132" i="17"/>
  <c r="A148" i="17"/>
  <c r="A164" i="17"/>
  <c r="A180" i="17"/>
  <c r="A196" i="17"/>
  <c r="A232" i="17"/>
  <c r="A296" i="17"/>
  <c r="G441" i="17"/>
  <c r="A85" i="17"/>
  <c r="A101" i="17"/>
  <c r="A117" i="17"/>
  <c r="A133" i="17"/>
  <c r="A149" i="17"/>
  <c r="A165" i="17"/>
  <c r="A181" i="17"/>
  <c r="A197" i="17"/>
  <c r="A236" i="17"/>
  <c r="A300" i="17"/>
  <c r="G457" i="17"/>
  <c r="G90" i="17"/>
  <c r="G106" i="17"/>
  <c r="G122" i="17"/>
  <c r="G138" i="17"/>
  <c r="G166" i="17"/>
  <c r="G198" i="17"/>
  <c r="A310" i="17"/>
  <c r="G218" i="17"/>
  <c r="G250" i="17"/>
  <c r="G282" i="17"/>
  <c r="G314" i="17"/>
  <c r="G391" i="17"/>
  <c r="G207" i="17"/>
  <c r="G239" i="17"/>
  <c r="G271" i="17"/>
  <c r="G303" i="17"/>
  <c r="G395" i="17"/>
  <c r="A231" i="17"/>
  <c r="A281" i="17"/>
  <c r="G333" i="17"/>
  <c r="A339" i="17"/>
  <c r="A393" i="17"/>
  <c r="A443" i="17"/>
  <c r="A493" i="17"/>
  <c r="G374" i="17"/>
  <c r="G424" i="17"/>
  <c r="G478" i="17"/>
  <c r="A360" i="17"/>
  <c r="A440" i="17"/>
  <c r="A304" i="17"/>
  <c r="G473" i="17"/>
  <c r="A87" i="17"/>
  <c r="A103" i="17"/>
  <c r="A119" i="17"/>
  <c r="A135" i="17"/>
  <c r="A151" i="17"/>
  <c r="A167" i="17"/>
  <c r="A183" i="17"/>
  <c r="A199" i="17"/>
  <c r="A244" i="17"/>
  <c r="A308" i="17"/>
  <c r="G489" i="17"/>
  <c r="G92" i="17"/>
  <c r="G108" i="17"/>
  <c r="G124" i="17"/>
  <c r="G140" i="17"/>
  <c r="G168" i="17"/>
  <c r="G200" i="17"/>
  <c r="A318" i="17"/>
  <c r="G220" i="17"/>
  <c r="G252" i="17"/>
  <c r="G284" i="17"/>
  <c r="G316" i="17"/>
  <c r="G399" i="17"/>
  <c r="G209" i="17"/>
  <c r="G241" i="17"/>
  <c r="G273" i="17"/>
  <c r="G305" i="17"/>
  <c r="G403" i="17"/>
  <c r="A233" i="17"/>
  <c r="A285" i="17"/>
  <c r="G341" i="17"/>
  <c r="A345" i="17"/>
  <c r="A395" i="17"/>
  <c r="A445" i="17"/>
  <c r="A497" i="17"/>
  <c r="G376" i="17"/>
  <c r="G430" i="17"/>
  <c r="G480" i="17"/>
  <c r="A364" i="17"/>
  <c r="A446" i="17"/>
  <c r="G12" i="17"/>
  <c r="G55" i="17"/>
  <c r="A74" i="17"/>
  <c r="G133" i="17"/>
  <c r="G197" i="17"/>
  <c r="G72" i="17"/>
  <c r="A90" i="17"/>
  <c r="A106" i="17"/>
  <c r="A122" i="17"/>
  <c r="A138" i="17"/>
  <c r="A154" i="17"/>
  <c r="A170" i="17"/>
  <c r="A186" i="17"/>
  <c r="A202" i="17"/>
  <c r="A256" i="17"/>
  <c r="A320" i="17"/>
  <c r="G73" i="17"/>
  <c r="A91" i="17"/>
  <c r="A107" i="17"/>
  <c r="A123" i="17"/>
  <c r="A139" i="17"/>
  <c r="A155" i="17"/>
  <c r="A171" i="17"/>
  <c r="A187" i="17"/>
  <c r="A203" i="17"/>
  <c r="A260" i="17"/>
  <c r="A324" i="17"/>
  <c r="G80" i="17"/>
  <c r="G96" i="17"/>
  <c r="G112" i="17"/>
  <c r="G128" i="17"/>
  <c r="G148" i="17"/>
  <c r="G180" i="17"/>
  <c r="A238" i="17"/>
  <c r="G465" i="17"/>
  <c r="G232" i="17"/>
  <c r="G264" i="17"/>
  <c r="G296" i="17"/>
  <c r="G328" i="17"/>
  <c r="G447" i="17"/>
  <c r="G221" i="17"/>
  <c r="G253" i="17"/>
  <c r="G285" i="17"/>
  <c r="G317" i="17"/>
  <c r="G475" i="17"/>
  <c r="A253" i="17"/>
  <c r="A303" i="17"/>
  <c r="G429" i="17"/>
  <c r="A363" i="17"/>
  <c r="A413" i="17"/>
  <c r="A465" i="17"/>
  <c r="G344" i="17"/>
  <c r="G398" i="17"/>
  <c r="G448" i="17"/>
  <c r="G498" i="17"/>
  <c r="A396" i="17"/>
  <c r="A328" i="17"/>
  <c r="G75" i="17"/>
  <c r="A93" i="17"/>
  <c r="A109" i="17"/>
  <c r="A125" i="17"/>
  <c r="A141" i="17"/>
  <c r="A157" i="17"/>
  <c r="A173" i="17"/>
  <c r="A189" i="17"/>
  <c r="A206" i="17"/>
  <c r="A268" i="17"/>
  <c r="A332" i="17"/>
  <c r="G82" i="17"/>
  <c r="G98" i="17"/>
  <c r="G114" i="17"/>
  <c r="G130" i="17"/>
  <c r="G150" i="17"/>
  <c r="G182" i="17"/>
  <c r="A246" i="17"/>
  <c r="G497" i="17"/>
  <c r="G234" i="17"/>
  <c r="G266" i="17"/>
  <c r="G298" i="17"/>
  <c r="G330" i="17"/>
  <c r="G455" i="17"/>
  <c r="G223" i="17"/>
  <c r="G255" i="17"/>
  <c r="G287" i="17"/>
  <c r="G319" i="17"/>
  <c r="G491" i="17"/>
  <c r="A255" i="17"/>
  <c r="A309" i="17"/>
  <c r="G437" i="17"/>
  <c r="A365" i="17"/>
  <c r="A417" i="17"/>
  <c r="A467" i="17"/>
  <c r="G350" i="17"/>
  <c r="G400" i="17"/>
  <c r="G450" i="17"/>
  <c r="A334" i="17"/>
  <c r="A398" i="17"/>
  <c r="G156" i="17"/>
  <c r="G172" i="17"/>
  <c r="G188" i="17"/>
  <c r="A207" i="17"/>
  <c r="A270" i="17"/>
  <c r="G337" i="17"/>
  <c r="G208" i="17"/>
  <c r="G224" i="17"/>
  <c r="G240" i="17"/>
  <c r="G256" i="17"/>
  <c r="G272" i="17"/>
  <c r="G288" i="17"/>
  <c r="G304" i="17"/>
  <c r="G320" i="17"/>
  <c r="G351" i="17"/>
  <c r="G415" i="17"/>
  <c r="G479" i="17"/>
  <c r="G213" i="17"/>
  <c r="G229" i="17"/>
  <c r="G245" i="17"/>
  <c r="G261" i="17"/>
  <c r="G277" i="17"/>
  <c r="G293" i="17"/>
  <c r="G309" i="17"/>
  <c r="G331" i="17"/>
  <c r="G427" i="17"/>
  <c r="A215" i="17"/>
  <c r="A239" i="17"/>
  <c r="A265" i="17"/>
  <c r="A293" i="17"/>
  <c r="A317" i="17"/>
  <c r="G373" i="17"/>
  <c r="G469" i="17"/>
  <c r="A349" i="17"/>
  <c r="A377" i="17"/>
  <c r="A401" i="17"/>
  <c r="A427" i="17"/>
  <c r="A451" i="17"/>
  <c r="A477" i="17"/>
  <c r="G334" i="17"/>
  <c r="G358" i="17"/>
  <c r="G384" i="17"/>
  <c r="G408" i="17"/>
  <c r="G434" i="17"/>
  <c r="G462" i="17"/>
  <c r="G486" i="17"/>
  <c r="A344" i="17"/>
  <c r="A374" i="17"/>
  <c r="A414" i="17"/>
  <c r="A460" i="17"/>
  <c r="G158" i="17"/>
  <c r="G174" i="17"/>
  <c r="G190" i="17"/>
  <c r="A214" i="17"/>
  <c r="A278" i="17"/>
  <c r="G369" i="17"/>
  <c r="G210" i="17"/>
  <c r="G226" i="17"/>
  <c r="G242" i="17"/>
  <c r="G258" i="17"/>
  <c r="G274" i="17"/>
  <c r="G290" i="17"/>
  <c r="G306" i="17"/>
  <c r="G322" i="17"/>
  <c r="G359" i="17"/>
  <c r="G423" i="17"/>
  <c r="G487" i="17"/>
  <c r="G215" i="17"/>
  <c r="G231" i="17"/>
  <c r="G247" i="17"/>
  <c r="G263" i="17"/>
  <c r="G279" i="17"/>
  <c r="G295" i="17"/>
  <c r="G311" i="17"/>
  <c r="G339" i="17"/>
  <c r="G435" i="17"/>
  <c r="A217" i="17"/>
  <c r="A245" i="17"/>
  <c r="A269" i="17"/>
  <c r="A295" i="17"/>
  <c r="A319" i="17"/>
  <c r="G381" i="17"/>
  <c r="G493" i="17"/>
  <c r="A353" i="17"/>
  <c r="A379" i="17"/>
  <c r="A403" i="17"/>
  <c r="A429" i="17"/>
  <c r="A457" i="17"/>
  <c r="A481" i="17"/>
  <c r="G336" i="17"/>
  <c r="G360" i="17"/>
  <c r="G386" i="17"/>
  <c r="G414" i="17"/>
  <c r="G438" i="17"/>
  <c r="G464" i="17"/>
  <c r="G488" i="17"/>
  <c r="A346" i="17"/>
  <c r="A382" i="17"/>
  <c r="A422" i="17"/>
  <c r="A462" i="17"/>
  <c r="G144" i="17"/>
  <c r="G160" i="17"/>
  <c r="G176" i="17"/>
  <c r="G192" i="17"/>
  <c r="A222" i="17"/>
  <c r="A286" i="17"/>
  <c r="G401" i="17"/>
  <c r="G212" i="17"/>
  <c r="G228" i="17"/>
  <c r="G244" i="17"/>
  <c r="G260" i="17"/>
  <c r="G276" i="17"/>
  <c r="G292" i="17"/>
  <c r="G308" i="17"/>
  <c r="G324" i="17"/>
  <c r="G367" i="17"/>
  <c r="G431" i="17"/>
  <c r="G495" i="17"/>
  <c r="G217" i="17"/>
  <c r="G233" i="17"/>
  <c r="G249" i="17"/>
  <c r="G265" i="17"/>
  <c r="G281" i="17"/>
  <c r="G297" i="17"/>
  <c r="G313" i="17"/>
  <c r="G347" i="17"/>
  <c r="G459" i="17"/>
  <c r="A221" i="17"/>
  <c r="A247" i="17"/>
  <c r="A271" i="17"/>
  <c r="A297" i="17"/>
  <c r="A325" i="17"/>
  <c r="G397" i="17"/>
  <c r="G501" i="17"/>
  <c r="A355" i="17"/>
  <c r="A381" i="17"/>
  <c r="A409" i="17"/>
  <c r="A433" i="17"/>
  <c r="A459" i="17"/>
  <c r="A483" i="17"/>
  <c r="G338" i="17"/>
  <c r="G366" i="17"/>
  <c r="G390" i="17"/>
  <c r="G416" i="17"/>
  <c r="G440" i="17"/>
  <c r="G466" i="17"/>
  <c r="G494" i="17"/>
  <c r="A350" i="17"/>
  <c r="A388" i="17"/>
  <c r="A424" i="17"/>
  <c r="A468" i="17"/>
  <c r="G146" i="17"/>
  <c r="G162" i="17"/>
  <c r="G178" i="17"/>
  <c r="G194" i="17"/>
  <c r="A230" i="17"/>
  <c r="A294" i="17"/>
  <c r="G433" i="17"/>
  <c r="G214" i="17"/>
  <c r="G230" i="17"/>
  <c r="G246" i="17"/>
  <c r="G262" i="17"/>
  <c r="G278" i="17"/>
  <c r="G294" i="17"/>
  <c r="G310" i="17"/>
  <c r="G326" i="17"/>
  <c r="G375" i="17"/>
  <c r="G439" i="17"/>
  <c r="G203" i="17"/>
  <c r="G219" i="17"/>
  <c r="G235" i="17"/>
  <c r="G251" i="17"/>
  <c r="G267" i="17"/>
  <c r="G283" i="17"/>
  <c r="G299" i="17"/>
  <c r="G315" i="17"/>
  <c r="G363" i="17"/>
  <c r="G467" i="17"/>
  <c r="A223" i="17"/>
  <c r="A249" i="17"/>
  <c r="A277" i="17"/>
  <c r="A301" i="17"/>
  <c r="A327" i="17"/>
  <c r="G405" i="17"/>
  <c r="A333" i="17"/>
  <c r="A361" i="17"/>
  <c r="A385" i="17"/>
  <c r="A411" i="17"/>
  <c r="A435" i="17"/>
  <c r="A461" i="17"/>
  <c r="A489" i="17"/>
  <c r="G342" i="17"/>
  <c r="G368" i="17"/>
  <c r="G392" i="17"/>
  <c r="G418" i="17"/>
  <c r="G446" i="17"/>
  <c r="G470" i="17"/>
  <c r="G496" i="17"/>
  <c r="A352" i="17"/>
  <c r="A390" i="17"/>
  <c r="A436" i="17"/>
  <c r="G321" i="17"/>
  <c r="G355" i="17"/>
  <c r="G419" i="17"/>
  <c r="G483" i="17"/>
  <c r="A219" i="17"/>
  <c r="A235" i="17"/>
  <c r="A251" i="17"/>
  <c r="A267" i="17"/>
  <c r="A283" i="17"/>
  <c r="A299" i="17"/>
  <c r="A315" i="17"/>
  <c r="A331" i="17"/>
  <c r="G389" i="17"/>
  <c r="G453" i="17"/>
  <c r="A335" i="17"/>
  <c r="A351" i="17"/>
  <c r="A367" i="17"/>
  <c r="A383" i="17"/>
  <c r="A399" i="17"/>
  <c r="A415" i="17"/>
  <c r="A431" i="17"/>
  <c r="A447" i="17"/>
  <c r="A463" i="17"/>
  <c r="A479" i="17"/>
  <c r="A495" i="17"/>
  <c r="G340" i="17"/>
  <c r="G356" i="17"/>
  <c r="G372" i="17"/>
  <c r="G388" i="17"/>
  <c r="G404" i="17"/>
  <c r="G420" i="17"/>
  <c r="G436" i="17"/>
  <c r="G452" i="17"/>
  <c r="G468" i="17"/>
  <c r="G484" i="17"/>
  <c r="G500" i="17"/>
  <c r="A348" i="17"/>
  <c r="A366" i="17"/>
  <c r="A392" i="17"/>
  <c r="A420" i="17"/>
  <c r="A444" i="17"/>
  <c r="A472" i="17"/>
  <c r="A478" i="17"/>
  <c r="A484" i="17"/>
  <c r="G327" i="17"/>
  <c r="G379" i="17"/>
  <c r="G443" i="17"/>
  <c r="A209" i="17"/>
  <c r="A225" i="17"/>
  <c r="A241" i="17"/>
  <c r="A257" i="17"/>
  <c r="A273" i="17"/>
  <c r="A289" i="17"/>
  <c r="A305" i="17"/>
  <c r="A321" i="17"/>
  <c r="G349" i="17"/>
  <c r="G413" i="17"/>
  <c r="G477" i="17"/>
  <c r="A341" i="17"/>
  <c r="A357" i="17"/>
  <c r="A373" i="17"/>
  <c r="A389" i="17"/>
  <c r="A405" i="17"/>
  <c r="A421" i="17"/>
  <c r="A437" i="17"/>
  <c r="A453" i="17"/>
  <c r="A469" i="17"/>
  <c r="A485" i="17"/>
  <c r="A501" i="17"/>
  <c r="G346" i="17"/>
  <c r="G362" i="17"/>
  <c r="G378" i="17"/>
  <c r="G394" i="17"/>
  <c r="G410" i="17"/>
  <c r="G426" i="17"/>
  <c r="G442" i="17"/>
  <c r="G458" i="17"/>
  <c r="G474" i="17"/>
  <c r="G490" i="17"/>
  <c r="A338" i="17"/>
  <c r="A354" i="17"/>
  <c r="A376" i="17"/>
  <c r="A404" i="17"/>
  <c r="A428" i="17"/>
  <c r="A454" i="17"/>
  <c r="A490" i="17"/>
  <c r="G329" i="17"/>
  <c r="G387" i="17"/>
  <c r="G451" i="17"/>
  <c r="A211" i="17"/>
  <c r="A227" i="17"/>
  <c r="A243" i="17"/>
  <c r="A259" i="17"/>
  <c r="A275" i="17"/>
  <c r="A291" i="17"/>
  <c r="A307" i="17"/>
  <c r="A323" i="17"/>
  <c r="G357" i="17"/>
  <c r="G421" i="17"/>
  <c r="G485" i="17"/>
  <c r="A343" i="17"/>
  <c r="A359" i="17"/>
  <c r="A375" i="17"/>
  <c r="A391" i="17"/>
  <c r="A407" i="17"/>
  <c r="A423" i="17"/>
  <c r="A439" i="17"/>
  <c r="A455" i="17"/>
  <c r="A471" i="17"/>
  <c r="A487" i="17"/>
  <c r="G332" i="17"/>
  <c r="G348" i="17"/>
  <c r="G364" i="17"/>
  <c r="G380" i="17"/>
  <c r="G396" i="17"/>
  <c r="G412" i="17"/>
  <c r="G428" i="17"/>
  <c r="G444" i="17"/>
  <c r="G460" i="17"/>
  <c r="G476" i="17"/>
  <c r="G492" i="17"/>
  <c r="A340" i="17"/>
  <c r="A356" i="17"/>
  <c r="A380" i="17"/>
  <c r="A406" i="17"/>
  <c r="A430" i="17"/>
  <c r="A456" i="17"/>
  <c r="A362" i="17"/>
  <c r="A378" i="17"/>
  <c r="A394" i="17"/>
  <c r="A410" i="17"/>
  <c r="A426" i="17"/>
  <c r="A442" i="17"/>
  <c r="A458" i="17"/>
  <c r="A474" i="17"/>
  <c r="A492" i="17"/>
  <c r="A476" i="17"/>
  <c r="A496" i="17"/>
  <c r="A498" i="17"/>
  <c r="A368" i="17"/>
  <c r="A384" i="17"/>
  <c r="A400" i="17"/>
  <c r="A416" i="17"/>
  <c r="A432" i="17"/>
  <c r="A448" i="17"/>
  <c r="A464" i="17"/>
  <c r="A480" i="17"/>
  <c r="A500" i="17"/>
  <c r="A370" i="17"/>
  <c r="A386" i="17"/>
  <c r="A402" i="17"/>
  <c r="A418" i="17"/>
  <c r="A434" i="17"/>
  <c r="A450" i="17"/>
  <c r="A466" i="17"/>
  <c r="A482" i="17"/>
  <c r="A470" i="17"/>
  <c r="A486" i="17"/>
  <c r="A92" i="7"/>
  <c r="A502" i="17"/>
  <c r="A488" i="17"/>
  <c r="A84" i="7"/>
  <c r="A95" i="7"/>
  <c r="A494" i="17"/>
  <c r="A246" i="4" l="1"/>
  <c r="G46" i="4"/>
  <c r="A86" i="2" s="1"/>
  <c r="G57" i="4"/>
  <c r="A42" i="2" s="1"/>
  <c r="A118" i="7"/>
  <c r="G37" i="4"/>
  <c r="A76" i="2" s="1"/>
  <c r="G29" i="4"/>
  <c r="A38" i="2" s="1"/>
  <c r="G461" i="4"/>
  <c r="A125" i="7"/>
  <c r="A514" i="4"/>
  <c r="A497" i="4"/>
  <c r="A284" i="4"/>
  <c r="A349" i="4"/>
  <c r="A58" i="4"/>
  <c r="A16" i="21" s="1"/>
  <c r="A475" i="4"/>
  <c r="A407" i="4"/>
  <c r="A194" i="4"/>
  <c r="A278" i="4"/>
  <c r="G193" i="4"/>
  <c r="G455" i="4"/>
  <c r="A396" i="4"/>
  <c r="A188" i="4"/>
  <c r="A257" i="4"/>
  <c r="G192" i="4"/>
  <c r="A525" i="4"/>
  <c r="G426" i="4"/>
  <c r="A446" i="4"/>
  <c r="Q12" i="7"/>
  <c r="G143" i="4"/>
  <c r="Q44" i="7"/>
  <c r="Q61" i="7"/>
  <c r="Q122" i="7"/>
  <c r="A137" i="4"/>
  <c r="A14" i="24" s="1"/>
  <c r="A442" i="4"/>
  <c r="G434" i="4"/>
  <c r="G296" i="4"/>
  <c r="G333" i="4"/>
  <c r="G244" i="4"/>
  <c r="A332" i="4"/>
  <c r="Q87" i="7"/>
  <c r="A169" i="4"/>
  <c r="A173" i="4"/>
  <c r="G507" i="4"/>
  <c r="G242" i="4"/>
  <c r="G379" i="4"/>
  <c r="G279" i="4"/>
  <c r="G432" i="4"/>
  <c r="Q33" i="7"/>
  <c r="A534" i="4"/>
  <c r="G368" i="4"/>
  <c r="A314" i="4"/>
  <c r="G453" i="4"/>
  <c r="G486" i="4"/>
  <c r="G406" i="4"/>
  <c r="G411" i="4"/>
  <c r="G397" i="4"/>
  <c r="G7" i="4"/>
  <c r="A12" i="2" s="1"/>
  <c r="G412" i="4"/>
  <c r="A490" i="4"/>
  <c r="G501" i="4"/>
  <c r="G525" i="4"/>
  <c r="G280" i="4"/>
  <c r="G292" i="4"/>
  <c r="A374" i="4"/>
  <c r="G456" i="4"/>
  <c r="A378" i="4"/>
  <c r="G225" i="4"/>
  <c r="G11" i="4"/>
  <c r="A19" i="2" s="1"/>
  <c r="G465" i="4"/>
  <c r="G283" i="4"/>
  <c r="A119" i="4"/>
  <c r="A75" i="21" s="1"/>
  <c r="Q60" i="7"/>
  <c r="A197" i="4"/>
  <c r="G502" i="4"/>
  <c r="A219" i="4"/>
  <c r="G13" i="4"/>
  <c r="A21" i="2" s="1"/>
  <c r="G457" i="4"/>
  <c r="G245" i="4"/>
  <c r="G437" i="4"/>
  <c r="A117" i="4"/>
  <c r="A73" i="21" s="1"/>
  <c r="A226" i="4"/>
  <c r="Q101" i="7"/>
  <c r="A186" i="4"/>
  <c r="G510" i="4"/>
  <c r="G524" i="4"/>
  <c r="A341" i="4"/>
  <c r="Q166" i="7"/>
  <c r="G347" i="4"/>
  <c r="G228" i="4"/>
  <c r="G370" i="4"/>
  <c r="A479" i="4"/>
  <c r="A303" i="4"/>
  <c r="A308" i="4"/>
  <c r="A167" i="4"/>
  <c r="A340" i="4"/>
  <c r="G246" i="4"/>
  <c r="A199" i="4"/>
  <c r="A409" i="4"/>
  <c r="A533" i="4"/>
  <c r="G330" i="4"/>
  <c r="A473" i="4"/>
  <c r="A248" i="4"/>
  <c r="B7" i="16"/>
  <c r="G54" i="4"/>
  <c r="A39" i="2" s="1"/>
  <c r="A115" i="7"/>
  <c r="G102" i="4"/>
  <c r="Q175" i="7"/>
  <c r="Q51" i="7"/>
  <c r="A385" i="4"/>
  <c r="A141" i="4"/>
  <c r="G460" i="4"/>
  <c r="G464" i="4"/>
  <c r="G216" i="4"/>
  <c r="G372" i="4"/>
  <c r="G34" i="4"/>
  <c r="A72" i="2" s="1"/>
  <c r="Q210" i="7"/>
  <c r="A401" i="4"/>
  <c r="A403" i="4"/>
  <c r="G487" i="4"/>
  <c r="G466" i="4"/>
  <c r="G359" i="4"/>
  <c r="G450" i="4"/>
  <c r="A423" i="4"/>
  <c r="Q109" i="7"/>
  <c r="A357" i="4"/>
  <c r="A201" i="4"/>
  <c r="A474" i="4"/>
  <c r="G383" i="4"/>
  <c r="G269" i="4"/>
  <c r="G391" i="4"/>
  <c r="G301" i="4"/>
  <c r="A213" i="4"/>
  <c r="Q55" i="7"/>
  <c r="A233" i="4"/>
  <c r="A237" i="4"/>
  <c r="G248" i="4"/>
  <c r="G360" i="4"/>
  <c r="G448" i="4"/>
  <c r="G420" i="4"/>
  <c r="G371" i="4"/>
  <c r="A265" i="4"/>
  <c r="A506" i="4"/>
  <c r="G205" i="4"/>
  <c r="G327" i="4"/>
  <c r="G221" i="4"/>
  <c r="G454" i="4"/>
  <c r="A354" i="4"/>
  <c r="Q138" i="7"/>
  <c r="A415" i="4"/>
  <c r="G482" i="4"/>
  <c r="A154" i="4"/>
  <c r="G211" i="4"/>
  <c r="G405" i="4"/>
  <c r="G267" i="4"/>
  <c r="G305" i="4"/>
  <c r="A247" i="4"/>
  <c r="G285" i="4"/>
  <c r="Q199" i="7"/>
  <c r="A410" i="4"/>
  <c r="G458" i="4"/>
  <c r="G307" i="4"/>
  <c r="A209" i="4"/>
  <c r="Q45" i="7"/>
  <c r="G16" i="4"/>
  <c r="A24" i="2" s="1"/>
  <c r="G517" i="4"/>
  <c r="A532" i="4"/>
  <c r="A261" i="4"/>
  <c r="A148" i="4"/>
  <c r="A477" i="4"/>
  <c r="A414" i="4"/>
  <c r="A500" i="4"/>
  <c r="A491" i="4"/>
  <c r="A523" i="4"/>
  <c r="A223" i="4"/>
  <c r="A512" i="4"/>
  <c r="A153" i="4"/>
  <c r="A393" i="4"/>
  <c r="G402" i="4"/>
  <c r="A21" i="17"/>
  <c r="A105" i="7"/>
  <c r="A116" i="4"/>
  <c r="A91" i="21" s="1"/>
  <c r="G157" i="4"/>
  <c r="Q115" i="7"/>
  <c r="Q164" i="7"/>
  <c r="A513" i="4"/>
  <c r="A387" i="4"/>
  <c r="G462" i="4"/>
  <c r="G387" i="4"/>
  <c r="G384" i="4"/>
  <c r="G508" i="4"/>
  <c r="A343" i="4"/>
  <c r="Q56" i="7"/>
  <c r="A529" i="4"/>
  <c r="A531" i="4"/>
  <c r="G512" i="4"/>
  <c r="G316" i="4"/>
  <c r="G236" i="4"/>
  <c r="G260" i="4"/>
  <c r="A453" i="4"/>
  <c r="Q77" i="7"/>
  <c r="A495" i="4"/>
  <c r="A417" i="4"/>
  <c r="A205" i="4"/>
  <c r="G106" i="4"/>
  <c r="A6" i="8" s="1"/>
  <c r="G498" i="4"/>
  <c r="G256" i="4"/>
  <c r="G471" i="4"/>
  <c r="A273" i="4"/>
  <c r="Q121" i="7"/>
  <c r="A433" i="4"/>
  <c r="A435" i="4"/>
  <c r="G463" i="4"/>
  <c r="G25" i="4"/>
  <c r="A33" i="2" s="1"/>
  <c r="G521" i="4"/>
  <c r="G40" i="4"/>
  <c r="A79" i="2" s="1"/>
  <c r="Q17" i="7"/>
  <c r="A449" i="4"/>
  <c r="A269" i="4"/>
  <c r="G288" i="4"/>
  <c r="G208" i="4"/>
  <c r="G445" i="4"/>
  <c r="G343" i="4"/>
  <c r="G348" i="4"/>
  <c r="Q7" i="7"/>
  <c r="A166" i="4"/>
  <c r="G500" i="4"/>
  <c r="A394" i="4"/>
  <c r="G278" i="4"/>
  <c r="G342" i="4"/>
  <c r="G491" i="4"/>
  <c r="G475" i="4"/>
  <c r="G43" i="4"/>
  <c r="A83" i="2" s="1"/>
  <c r="A421" i="4"/>
  <c r="A329" i="4"/>
  <c r="A483" i="4"/>
  <c r="G374" i="4"/>
  <c r="G479" i="4"/>
  <c r="A215" i="4"/>
  <c r="A140" i="4"/>
  <c r="G509" i="4"/>
  <c r="A218" i="4"/>
  <c r="A511" i="4"/>
  <c r="A438" i="4"/>
  <c r="A276" i="4"/>
  <c r="A321" i="4"/>
  <c r="A309" i="4"/>
  <c r="G249" i="4"/>
  <c r="A392" i="4"/>
  <c r="G422" i="4"/>
  <c r="A509" i="4"/>
  <c r="G382" i="4"/>
  <c r="G310" i="4"/>
  <c r="A459" i="4"/>
  <c r="A227" i="4"/>
  <c r="G3" i="17"/>
  <c r="E117" i="7"/>
  <c r="A56" i="4"/>
  <c r="G72" i="4"/>
  <c r="A59" i="2" s="1"/>
  <c r="G494" i="4"/>
  <c r="A344" i="4"/>
  <c r="A469" i="4"/>
  <c r="G520" i="4"/>
  <c r="A482" i="4"/>
  <c r="G33" i="4"/>
  <c r="A71" i="2" s="1"/>
  <c r="A412" i="4"/>
  <c r="A14" i="4"/>
  <c r="E116" i="7"/>
  <c r="A77" i="4"/>
  <c r="A115" i="5" s="1"/>
  <c r="G135" i="4"/>
  <c r="Q95" i="7"/>
  <c r="Q146" i="7"/>
  <c r="Q76" i="7"/>
  <c r="A144" i="4"/>
  <c r="A334" i="4"/>
  <c r="G203" i="4"/>
  <c r="G108" i="4"/>
  <c r="A9" i="8" s="1"/>
  <c r="G223" i="4"/>
  <c r="A277" i="4"/>
  <c r="G264" i="4"/>
  <c r="Q25" i="7"/>
  <c r="A283" i="4"/>
  <c r="A380" i="4"/>
  <c r="G378" i="4"/>
  <c r="G430" i="4"/>
  <c r="G435" i="4"/>
  <c r="G528" i="4"/>
  <c r="A268" i="4"/>
  <c r="Q52" i="7"/>
  <c r="A472" i="4"/>
  <c r="A240" i="4"/>
  <c r="A31" i="4"/>
  <c r="E197" i="10" s="1"/>
  <c r="G421" i="4"/>
  <c r="G516" i="4"/>
  <c r="G4" i="4"/>
  <c r="G404" i="4"/>
  <c r="A389" i="4"/>
  <c r="Q192" i="7"/>
  <c r="A224" i="4"/>
  <c r="A214" i="4"/>
  <c r="G287" i="4"/>
  <c r="G346" i="4"/>
  <c r="G262" i="4"/>
  <c r="A162" i="4"/>
  <c r="Q99" i="7"/>
  <c r="A208" i="4"/>
  <c r="A326" i="4"/>
  <c r="G506" i="4"/>
  <c r="G107" i="4"/>
  <c r="A8" i="8" s="1"/>
  <c r="G472" i="4"/>
  <c r="G308" i="4"/>
  <c r="A487" i="4"/>
  <c r="Q84" i="7"/>
  <c r="A428" i="4"/>
  <c r="A465" i="4"/>
  <c r="A301" i="4"/>
  <c r="G332" i="4"/>
  <c r="G232" i="4"/>
  <c r="G477" i="4"/>
  <c r="G535" i="4"/>
  <c r="A151" i="4"/>
  <c r="Q23" i="7"/>
  <c r="A304" i="4"/>
  <c r="A488" i="4"/>
  <c r="G474" i="4"/>
  <c r="G340" i="4"/>
  <c r="Q170" i="7"/>
  <c r="Q49" i="7"/>
  <c r="G414" i="4"/>
  <c r="G416" i="4"/>
  <c r="A244" i="4"/>
  <c r="A426" i="4"/>
  <c r="A464" i="4"/>
  <c r="A351" i="4"/>
  <c r="A384" i="4"/>
  <c r="G217" i="4"/>
  <c r="A418" i="4"/>
  <c r="G526" i="4"/>
  <c r="A185" i="4"/>
  <c r="G42" i="4"/>
  <c r="A81" i="2" s="1"/>
  <c r="A382" i="4"/>
  <c r="A178" i="4"/>
  <c r="A528" i="4"/>
  <c r="A18" i="4"/>
  <c r="A101" i="7"/>
  <c r="G202" i="4"/>
  <c r="G158" i="4"/>
  <c r="G167" i="4"/>
  <c r="G159" i="4"/>
  <c r="G69" i="4"/>
  <c r="A55" i="2" s="1"/>
  <c r="G132" i="4"/>
  <c r="G124" i="4"/>
  <c r="G100" i="4"/>
  <c r="G170" i="4"/>
  <c r="G162" i="4"/>
  <c r="G145" i="4"/>
  <c r="G123" i="4"/>
  <c r="G144" i="4"/>
  <c r="G120" i="4"/>
  <c r="G140" i="4"/>
  <c r="A100" i="7"/>
  <c r="A124" i="7"/>
  <c r="A152" i="7"/>
  <c r="E137" i="7"/>
  <c r="G161" i="4"/>
  <c r="A123" i="4"/>
  <c r="F44" i="21" s="1"/>
  <c r="A31" i="21"/>
  <c r="D30" i="10"/>
  <c r="D31" i="10" s="1"/>
  <c r="D25" i="10"/>
  <c r="D26" i="10" s="1"/>
  <c r="C25" i="10"/>
  <c r="C26" i="10" s="1"/>
  <c r="C23" i="10"/>
  <c r="C50" i="5"/>
  <c r="C51" i="5" s="1"/>
  <c r="C37" i="5"/>
  <c r="C38" i="5" s="1"/>
  <c r="C45" i="5"/>
  <c r="C48" i="5"/>
  <c r="C49" i="5" s="1"/>
  <c r="A169" i="10"/>
  <c r="A200" i="10"/>
  <c r="E198" i="10"/>
  <c r="C198" i="10"/>
  <c r="D198" i="10"/>
  <c r="A152" i="10"/>
  <c r="A183" i="10"/>
  <c r="A131" i="10"/>
  <c r="A162" i="10"/>
  <c r="A134" i="10"/>
  <c r="A165" i="10"/>
  <c r="A141" i="10"/>
  <c r="A172" i="10"/>
  <c r="A142" i="10"/>
  <c r="A173" i="10"/>
  <c r="A156" i="10"/>
  <c r="A187" i="10"/>
  <c r="E133" i="10"/>
  <c r="E164" i="10"/>
  <c r="A149" i="10"/>
  <c r="A180" i="10"/>
  <c r="A151" i="10"/>
  <c r="A182" i="10"/>
  <c r="A154" i="10"/>
  <c r="A185" i="10"/>
  <c r="A144" i="10"/>
  <c r="A175" i="10"/>
  <c r="A146" i="10"/>
  <c r="A177" i="10"/>
  <c r="A139" i="10"/>
  <c r="A170" i="10"/>
  <c r="A148" i="10"/>
  <c r="A179" i="10"/>
  <c r="E167" i="10"/>
  <c r="D167" i="10"/>
  <c r="C167" i="10"/>
  <c r="A107" i="10"/>
  <c r="A138" i="10"/>
  <c r="E136" i="10"/>
  <c r="C136" i="10"/>
  <c r="D136" i="10"/>
  <c r="A90" i="10"/>
  <c r="A121" i="10"/>
  <c r="A72" i="10"/>
  <c r="A103" i="10"/>
  <c r="A79" i="10"/>
  <c r="A110" i="10"/>
  <c r="A80" i="10"/>
  <c r="A111" i="10"/>
  <c r="A94" i="10"/>
  <c r="A125" i="10"/>
  <c r="E71" i="10"/>
  <c r="E102" i="10"/>
  <c r="A87" i="10"/>
  <c r="A118" i="10"/>
  <c r="A89" i="10"/>
  <c r="A120" i="10"/>
  <c r="A92" i="10"/>
  <c r="A123" i="10"/>
  <c r="A82" i="10"/>
  <c r="A113" i="10"/>
  <c r="A84" i="10"/>
  <c r="A115" i="10"/>
  <c r="A69" i="10"/>
  <c r="A100" i="10"/>
  <c r="E73" i="10"/>
  <c r="E104" i="10"/>
  <c r="A77" i="10"/>
  <c r="A108" i="10"/>
  <c r="A86" i="10"/>
  <c r="A117" i="10"/>
  <c r="E105" i="10"/>
  <c r="C105" i="10"/>
  <c r="D105" i="10"/>
  <c r="A45" i="10"/>
  <c r="A76" i="10"/>
  <c r="E74" i="10"/>
  <c r="D74" i="10"/>
  <c r="C74" i="10"/>
  <c r="A76" i="25"/>
  <c r="A41" i="10"/>
  <c r="A85" i="25"/>
  <c r="A48" i="10"/>
  <c r="A93" i="25"/>
  <c r="A56" i="10"/>
  <c r="A95" i="25"/>
  <c r="A58" i="10"/>
  <c r="A98" i="25"/>
  <c r="A61" i="10"/>
  <c r="A100" i="25"/>
  <c r="A63" i="10"/>
  <c r="A7" i="10"/>
  <c r="A38" i="10"/>
  <c r="A88" i="25"/>
  <c r="A51" i="10"/>
  <c r="A90" i="25"/>
  <c r="A53" i="10"/>
  <c r="A86" i="25"/>
  <c r="A49" i="10"/>
  <c r="A96" i="25"/>
  <c r="A59" i="10"/>
  <c r="E75" i="25"/>
  <c r="E40" i="10"/>
  <c r="A83" i="25"/>
  <c r="A46" i="10"/>
  <c r="A92" i="25"/>
  <c r="A55" i="10"/>
  <c r="E12" i="10"/>
  <c r="E43" i="10"/>
  <c r="D43" i="10"/>
  <c r="C43" i="10"/>
  <c r="A63" i="5"/>
  <c r="A112" i="5"/>
  <c r="A80" i="26"/>
  <c r="A14" i="5"/>
  <c r="A14" i="26"/>
  <c r="A47" i="26"/>
  <c r="A75" i="27"/>
  <c r="A105" i="27"/>
  <c r="A14" i="27"/>
  <c r="A45" i="27"/>
  <c r="A113" i="5"/>
  <c r="E84" i="21"/>
  <c r="E85" i="21" s="1"/>
  <c r="A362" i="4"/>
  <c r="A406" i="4"/>
  <c r="A427" i="4"/>
  <c r="A503" i="4"/>
  <c r="A152" i="4"/>
  <c r="A193" i="4"/>
  <c r="G251" i="4"/>
  <c r="A150" i="4"/>
  <c r="G325" i="4"/>
  <c r="A255" i="4"/>
  <c r="G480" i="4"/>
  <c r="A434" i="4"/>
  <c r="A381" i="4"/>
  <c r="A318" i="4"/>
  <c r="A521" i="4"/>
  <c r="A179" i="4"/>
  <c r="G224" i="4"/>
  <c r="A395" i="4"/>
  <c r="G35" i="4"/>
  <c r="A73" i="2" s="1"/>
  <c r="E119" i="7"/>
  <c r="A119" i="7"/>
  <c r="A62" i="4"/>
  <c r="A54" i="21" s="1"/>
  <c r="G198" i="4"/>
  <c r="G76" i="4"/>
  <c r="A63" i="2" s="1"/>
  <c r="G138" i="4"/>
  <c r="G134" i="4"/>
  <c r="G99" i="4"/>
  <c r="G136" i="4"/>
  <c r="E139" i="7"/>
  <c r="A285" i="4"/>
  <c r="A191" i="4"/>
  <c r="A452" i="4"/>
  <c r="A440" i="4"/>
  <c r="A195" i="4"/>
  <c r="A348" i="4"/>
  <c r="G312" i="4"/>
  <c r="G519" i="4"/>
  <c r="G440" i="4"/>
  <c r="A493" i="4"/>
  <c r="G254" i="4"/>
  <c r="A270" i="4"/>
  <c r="A220" i="4"/>
  <c r="G41" i="4"/>
  <c r="A80" i="2" s="1"/>
  <c r="A411" i="4"/>
  <c r="G290" i="4"/>
  <c r="A163" i="4"/>
  <c r="A202" i="4"/>
  <c r="G31" i="4"/>
  <c r="A69" i="2" s="1"/>
  <c r="A106" i="7"/>
  <c r="A60" i="4"/>
  <c r="A19" i="21" s="1"/>
  <c r="A63" i="4"/>
  <c r="A26" i="21" s="1"/>
  <c r="G200" i="4"/>
  <c r="G62" i="4"/>
  <c r="A47" i="2" s="1"/>
  <c r="G122" i="4"/>
  <c r="G118" i="4"/>
  <c r="G73" i="4"/>
  <c r="A60" i="2" s="1"/>
  <c r="G128" i="4"/>
  <c r="A151" i="7"/>
  <c r="A476" i="4"/>
  <c r="A397" i="4"/>
  <c r="A236" i="4"/>
  <c r="G304" i="4"/>
  <c r="A379" i="4"/>
  <c r="A30" i="4"/>
  <c r="D197" i="10" s="1"/>
  <c r="A399" i="4"/>
  <c r="A184" i="4"/>
  <c r="A216" i="4"/>
  <c r="A37" i="4"/>
  <c r="A199" i="10" s="1"/>
  <c r="G409" i="4"/>
  <c r="A377" i="4"/>
  <c r="A136" i="4"/>
  <c r="A80" i="25" s="1"/>
  <c r="A259" i="4"/>
  <c r="A177" i="4"/>
  <c r="A190" i="4"/>
  <c r="A158" i="4"/>
  <c r="A7" i="16"/>
  <c r="A19" i="4"/>
  <c r="G55" i="4"/>
  <c r="A40" i="2" s="1"/>
  <c r="A102" i="7"/>
  <c r="A65" i="4"/>
  <c r="A127" i="7"/>
  <c r="G196" i="4"/>
  <c r="G61" i="4"/>
  <c r="A46" i="2" s="1"/>
  <c r="G78" i="4"/>
  <c r="A66" i="2" s="1"/>
  <c r="G164" i="4"/>
  <c r="G79" i="4"/>
  <c r="A67" i="2" s="1"/>
  <c r="G60" i="4"/>
  <c r="A45" i="2" s="1"/>
  <c r="G95" i="4"/>
  <c r="A355" i="4"/>
  <c r="A439" i="4"/>
  <c r="A196" i="4"/>
  <c r="A530" i="4"/>
  <c r="G48" i="4"/>
  <c r="A88" i="2" s="1"/>
  <c r="A402" i="4"/>
  <c r="A322" i="4"/>
  <c r="A527" i="4"/>
  <c r="G396" i="4"/>
  <c r="A298" i="4"/>
  <c r="A445" i="4"/>
  <c r="G363" i="4"/>
  <c r="A289" i="4"/>
  <c r="A181" i="4"/>
  <c r="G349" i="4"/>
  <c r="A8" i="4"/>
  <c r="G226" i="4"/>
  <c r="A33" i="4"/>
  <c r="A11" i="4"/>
  <c r="G53" i="4"/>
  <c r="A93" i="2" s="1"/>
  <c r="B17" i="7"/>
  <c r="A114" i="7"/>
  <c r="A126" i="7"/>
  <c r="G151" i="4"/>
  <c r="G156" i="4"/>
  <c r="G65" i="4"/>
  <c r="A50" i="2" s="1"/>
  <c r="G148" i="4"/>
  <c r="G169" i="4"/>
  <c r="A112" i="7"/>
  <c r="A5" i="4"/>
  <c r="E78" i="25"/>
  <c r="D78" i="25"/>
  <c r="C78" i="25"/>
  <c r="A132" i="4"/>
  <c r="A71" i="26" s="1"/>
  <c r="G86" i="4"/>
  <c r="G87" i="4"/>
  <c r="G89" i="4"/>
  <c r="G90" i="4"/>
  <c r="G91" i="4"/>
  <c r="G85" i="4"/>
  <c r="G83" i="4"/>
  <c r="A14" i="2" s="1"/>
  <c r="G88" i="4"/>
  <c r="A127" i="4"/>
  <c r="A38" i="1" s="1"/>
  <c r="E22" i="21"/>
  <c r="A22" i="26"/>
  <c r="A57" i="26"/>
  <c r="A104" i="27"/>
  <c r="A32" i="24"/>
  <c r="A50" i="26"/>
  <c r="A115" i="27"/>
  <c r="A27" i="25"/>
  <c r="A29" i="25"/>
  <c r="A96" i="26"/>
  <c r="A108" i="5"/>
  <c r="A85" i="26"/>
  <c r="A86" i="1"/>
  <c r="A34" i="26"/>
  <c r="E107" i="5"/>
  <c r="D110" i="5"/>
  <c r="C110" i="5"/>
  <c r="E110" i="5"/>
  <c r="A27" i="5"/>
  <c r="A39" i="5"/>
  <c r="E100" i="27"/>
  <c r="A44" i="5"/>
  <c r="D103" i="27"/>
  <c r="A16" i="5"/>
  <c r="A79" i="5"/>
  <c r="A91" i="5"/>
  <c r="A40" i="5"/>
  <c r="A70" i="5"/>
  <c r="A34" i="5"/>
  <c r="A50" i="5"/>
  <c r="A23" i="5"/>
  <c r="A74" i="5"/>
  <c r="A77" i="5"/>
  <c r="A67" i="5"/>
  <c r="A37" i="5"/>
  <c r="A95" i="5"/>
  <c r="A19" i="5"/>
  <c r="A20" i="5"/>
  <c r="E102" i="27"/>
  <c r="A101" i="27"/>
  <c r="A32" i="5"/>
  <c r="A35" i="5"/>
  <c r="A48" i="5"/>
  <c r="D32" i="10"/>
  <c r="D33" i="10" s="1"/>
  <c r="E23" i="10"/>
  <c r="D89" i="21"/>
  <c r="D90" i="21" s="1"/>
  <c r="D54" i="21"/>
  <c r="D55" i="21" s="1"/>
  <c r="E29" i="21"/>
  <c r="E30" i="21" s="1"/>
  <c r="E30" i="10"/>
  <c r="E32" i="10" s="1"/>
  <c r="E33" i="10" s="1"/>
  <c r="C82" i="21"/>
  <c r="D59" i="21"/>
  <c r="C31" i="21"/>
  <c r="C32" i="21" s="1"/>
  <c r="C30" i="21"/>
  <c r="C60" i="21"/>
  <c r="C61" i="21"/>
  <c r="C62" i="21" s="1"/>
  <c r="C31" i="10"/>
  <c r="C32" i="10"/>
  <c r="C33" i="10" s="1"/>
  <c r="C24" i="21"/>
  <c r="C25" i="21" s="1"/>
  <c r="E59" i="21"/>
  <c r="E89" i="21"/>
  <c r="C52" i="21"/>
  <c r="C22" i="21"/>
  <c r="E54" i="21"/>
  <c r="E55" i="21" s="1"/>
  <c r="C89" i="21"/>
  <c r="C54" i="21"/>
  <c r="C55" i="21" s="1"/>
  <c r="D24" i="21"/>
  <c r="D25" i="21" s="1"/>
  <c r="D84" i="21"/>
  <c r="D85" i="21" s="1"/>
  <c r="D29" i="21"/>
  <c r="A3" i="16"/>
  <c r="G5" i="4"/>
  <c r="A10" i="2" s="1"/>
  <c r="A6" i="4"/>
  <c r="A128" i="4"/>
  <c r="A71" i="1" s="1"/>
  <c r="A122" i="4"/>
  <c r="A134" i="4"/>
  <c r="A5" i="25" s="1"/>
  <c r="E140" i="7"/>
  <c r="A124" i="4"/>
  <c r="G9" i="4"/>
  <c r="A120" i="4"/>
  <c r="A35" i="21" s="1"/>
  <c r="A135" i="4"/>
  <c r="G337" i="4"/>
  <c r="G381" i="4"/>
  <c r="G523" i="4"/>
  <c r="G497" i="4"/>
  <c r="A375" i="4"/>
  <c r="G23" i="4"/>
  <c r="A31" i="2" s="1"/>
  <c r="A204" i="4"/>
  <c r="Q32" i="7"/>
  <c r="Q130" i="7"/>
  <c r="G321" i="4"/>
  <c r="G395" i="4"/>
  <c r="G373" i="4"/>
  <c r="G355" i="4"/>
  <c r="A470" i="4"/>
  <c r="G253" i="4"/>
  <c r="A159" i="4"/>
  <c r="A229" i="4"/>
  <c r="A315" i="4"/>
  <c r="A146" i="4"/>
  <c r="A160" i="4"/>
  <c r="G17" i="4"/>
  <c r="A25" i="2" s="1"/>
  <c r="A524" i="4"/>
  <c r="G495" i="4"/>
  <c r="G419" i="4"/>
  <c r="A305" i="4"/>
  <c r="A217" i="4"/>
  <c r="A310" i="4"/>
  <c r="A405" i="4"/>
  <c r="A345" i="4"/>
  <c r="G268" i="4"/>
  <c r="A142" i="4"/>
  <c r="A71" i="25" s="1"/>
  <c r="A182" i="4"/>
  <c r="G229" i="4"/>
  <c r="A291" i="4"/>
  <c r="A212" i="4"/>
  <c r="A26" i="4"/>
  <c r="C195" i="10" s="1"/>
  <c r="A189" i="4"/>
  <c r="A373" i="4"/>
  <c r="A266" i="4"/>
  <c r="A520" i="4"/>
  <c r="A471" i="4"/>
  <c r="A249" i="4"/>
  <c r="G484" i="4"/>
  <c r="A535" i="4"/>
  <c r="A25" i="4"/>
  <c r="A195" i="10" s="1"/>
  <c r="A388" i="4"/>
  <c r="A441" i="4"/>
  <c r="G489" i="4"/>
  <c r="A516" i="4"/>
  <c r="A253" i="4"/>
  <c r="A245" i="4"/>
  <c r="A376" i="4"/>
  <c r="A408" i="4"/>
  <c r="A231" i="4"/>
  <c r="G26" i="4"/>
  <c r="A34" i="2" s="1"/>
  <c r="G410" i="4"/>
  <c r="A13" i="4"/>
  <c r="A17" i="4"/>
  <c r="G39" i="4"/>
  <c r="A78" i="2" s="1"/>
  <c r="G59" i="4"/>
  <c r="A65" i="2" s="1"/>
  <c r="A107" i="7"/>
  <c r="A103" i="7"/>
  <c r="A129" i="7"/>
  <c r="A128" i="7"/>
  <c r="A57" i="4"/>
  <c r="G194" i="4"/>
  <c r="G199" i="4"/>
  <c r="G127" i="4"/>
  <c r="G149" i="4"/>
  <c r="G163" i="4"/>
  <c r="G153" i="4"/>
  <c r="G119" i="4"/>
  <c r="G165" i="4"/>
  <c r="G74" i="4"/>
  <c r="A61" i="2" s="1"/>
  <c r="G154" i="4"/>
  <c r="G129" i="4"/>
  <c r="G71" i="4"/>
  <c r="A57" i="2" s="1"/>
  <c r="E112" i="7"/>
  <c r="A150" i="7"/>
  <c r="G3" i="4"/>
  <c r="A8" i="2" s="1"/>
  <c r="G81" i="4"/>
  <c r="A15" i="2" s="1"/>
  <c r="A121" i="4"/>
  <c r="A65" i="21" s="1"/>
  <c r="A129" i="4"/>
  <c r="G317" i="4"/>
  <c r="G252" i="4"/>
  <c r="G274" i="4"/>
  <c r="G215" i="4"/>
  <c r="G206" i="4"/>
  <c r="G111" i="4"/>
  <c r="Q15" i="7"/>
  <c r="A430" i="4"/>
  <c r="G237" i="4"/>
  <c r="Q180" i="7"/>
  <c r="A361" i="4"/>
  <c r="G271" i="4"/>
  <c r="G518" i="4"/>
  <c r="A274" i="4"/>
  <c r="G357" i="4"/>
  <c r="A287" i="4"/>
  <c r="A422" i="4"/>
  <c r="G490" i="4"/>
  <c r="A207" i="4"/>
  <c r="G227" i="4"/>
  <c r="A35" i="4"/>
  <c r="F197" i="10" s="1"/>
  <c r="A457" i="4"/>
  <c r="G534" i="4"/>
  <c r="G385" i="4"/>
  <c r="A316" i="4"/>
  <c r="A360" i="4"/>
  <c r="A383" i="4"/>
  <c r="A252" i="4"/>
  <c r="A296" i="4"/>
  <c r="G30" i="4"/>
  <c r="A68" i="2" s="1"/>
  <c r="G45" i="4"/>
  <c r="A85" i="2" s="1"/>
  <c r="A486" i="4"/>
  <c r="G338" i="4"/>
  <c r="A386" i="4"/>
  <c r="A429" i="4"/>
  <c r="A264" i="4"/>
  <c r="A448" i="4"/>
  <c r="G220" i="4"/>
  <c r="A507" i="4"/>
  <c r="A323" i="4"/>
  <c r="G398" i="4"/>
  <c r="A330" i="4"/>
  <c r="G318" i="4"/>
  <c r="G399" i="4"/>
  <c r="A450" i="4"/>
  <c r="G362" i="4"/>
  <c r="G272" i="4"/>
  <c r="A281" i="4"/>
  <c r="G239" i="4"/>
  <c r="G499" i="4"/>
  <c r="A489" i="4"/>
  <c r="A187" i="4"/>
  <c r="A324" i="4"/>
  <c r="A228" i="4"/>
  <c r="A294" i="4"/>
  <c r="A161" i="4"/>
  <c r="A15" i="4"/>
  <c r="A16" i="4"/>
  <c r="G51" i="4"/>
  <c r="A91" i="2" s="1"/>
  <c r="G58" i="4"/>
  <c r="A43" i="2" s="1"/>
  <c r="A17" i="7"/>
  <c r="E113" i="7"/>
  <c r="A55" i="4"/>
  <c r="A115" i="4"/>
  <c r="A24" i="21" s="1"/>
  <c r="A59" i="4"/>
  <c r="A77" i="21" s="1"/>
  <c r="G189" i="4"/>
  <c r="G191" i="4"/>
  <c r="G77" i="4"/>
  <c r="A64" i="2" s="1"/>
  <c r="G133" i="4"/>
  <c r="G147" i="4"/>
  <c r="G137" i="4"/>
  <c r="G103" i="4"/>
  <c r="G141" i="4"/>
  <c r="G67" i="4"/>
  <c r="A53" i="2" s="1"/>
  <c r="G146" i="4"/>
  <c r="G168" i="4"/>
  <c r="G64" i="4"/>
  <c r="A49" i="2" s="1"/>
  <c r="A153" i="7"/>
  <c r="A137" i="7"/>
  <c r="B6" i="1" s="1"/>
  <c r="G113" i="4"/>
  <c r="A4" i="1" s="1"/>
  <c r="G117" i="4"/>
  <c r="A9" i="2" s="1"/>
  <c r="G82" i="4"/>
  <c r="A16" i="2" s="1"/>
  <c r="A69" i="4"/>
  <c r="A5" i="21" s="1"/>
  <c r="A130" i="4"/>
  <c r="A5" i="26" s="1"/>
  <c r="G503" i="4"/>
  <c r="G386" i="4"/>
  <c r="A279" i="4"/>
  <c r="Q28" i="7"/>
  <c r="A24" i="4"/>
  <c r="A194" i="10" s="1"/>
  <c r="Q81" i="7"/>
  <c r="G530" i="4"/>
  <c r="G356" i="4"/>
  <c r="G273" i="4"/>
  <c r="G407" i="4"/>
  <c r="G511" i="4"/>
  <c r="A143" i="4"/>
  <c r="A7" i="4"/>
  <c r="G364" i="4"/>
  <c r="A210" i="4"/>
  <c r="G441" i="4"/>
  <c r="A335" i="4"/>
  <c r="A400" i="4"/>
  <c r="A501" i="4"/>
  <c r="A200" i="4"/>
  <c r="A313" i="4"/>
  <c r="A350" i="4"/>
  <c r="A327" i="4"/>
  <c r="A371" i="4"/>
  <c r="A338" i="4"/>
  <c r="A263" i="4"/>
  <c r="A307" i="4"/>
  <c r="G20" i="4"/>
  <c r="A28" i="2" s="1"/>
  <c r="G50" i="4"/>
  <c r="A90" i="2" s="1"/>
  <c r="A319" i="4"/>
  <c r="A425" i="4"/>
  <c r="A443" i="4"/>
  <c r="A369" i="4"/>
  <c r="A147" i="4"/>
  <c r="G275" i="4"/>
  <c r="A328" i="4"/>
  <c r="A3" i="4"/>
  <c r="B9" i="8" s="1"/>
  <c r="G481" i="4"/>
  <c r="G392" i="4"/>
  <c r="A22" i="4"/>
  <c r="A192" i="10" s="1"/>
  <c r="A165" i="4"/>
  <c r="G476" i="4"/>
  <c r="A262" i="4"/>
  <c r="A502" i="4"/>
  <c r="A370" i="4"/>
  <c r="A275" i="4"/>
  <c r="A306" i="4"/>
  <c r="G446" i="4"/>
  <c r="G105" i="4"/>
  <c r="A5" i="8" s="1"/>
  <c r="A292" i="4"/>
  <c r="A295" i="4"/>
  <c r="A478" i="4"/>
  <c r="G470" i="4"/>
  <c r="A243" i="4"/>
  <c r="A20" i="4"/>
  <c r="A10" i="17"/>
  <c r="G49" i="4"/>
  <c r="A89" i="2" s="1"/>
  <c r="A39" i="4"/>
  <c r="A81" i="25" s="1"/>
  <c r="E114" i="7"/>
  <c r="A104" i="7"/>
  <c r="A64" i="4"/>
  <c r="A117" i="7"/>
  <c r="A113" i="4"/>
  <c r="G195" i="4"/>
  <c r="G190" i="4"/>
  <c r="G150" i="4"/>
  <c r="G101" i="4"/>
  <c r="G131" i="4"/>
  <c r="G121" i="4"/>
  <c r="G70" i="4"/>
  <c r="A56" i="2" s="1"/>
  <c r="G125" i="4"/>
  <c r="G155" i="4"/>
  <c r="G130" i="4"/>
  <c r="G160" i="4"/>
  <c r="G63" i="4"/>
  <c r="A48" i="2" s="1"/>
  <c r="E138" i="7"/>
  <c r="A149" i="7"/>
  <c r="G96" i="4"/>
  <c r="A144" i="7"/>
  <c r="G14" i="4"/>
  <c r="A74" i="2" s="1"/>
  <c r="A4" i="4"/>
  <c r="A71" i="4"/>
  <c r="A5" i="5" s="1"/>
  <c r="A131" i="4"/>
  <c r="A38" i="26" s="1"/>
  <c r="A333" i="4"/>
  <c r="G377" i="4"/>
  <c r="G302" i="4"/>
  <c r="G344" i="4"/>
  <c r="G212" i="4"/>
  <c r="G27" i="4"/>
  <c r="A35" i="2" s="1"/>
  <c r="Q65" i="7"/>
  <c r="A286" i="4"/>
  <c r="G38" i="4"/>
  <c r="A77" i="2" s="1"/>
  <c r="G345" i="4"/>
  <c r="G350" i="4"/>
  <c r="G527" i="4"/>
  <c r="G413" i="4"/>
  <c r="A206" i="4"/>
  <c r="A271" i="4"/>
  <c r="A404" i="4"/>
  <c r="G293" i="4"/>
  <c r="A175" i="4"/>
  <c r="A222" i="4"/>
  <c r="A180" i="4"/>
  <c r="A518" i="4"/>
  <c r="A156" i="4"/>
  <c r="A211" i="4"/>
  <c r="A312" i="4"/>
  <c r="A447" i="4"/>
  <c r="A510" i="4"/>
  <c r="A466" i="4"/>
  <c r="A239" i="4"/>
  <c r="A258" i="4"/>
  <c r="A170" i="4"/>
  <c r="A505" i="4"/>
  <c r="G52" i="4"/>
  <c r="A92" i="2" s="1"/>
  <c r="A356" i="4"/>
  <c r="A339" i="4"/>
  <c r="A456" i="4"/>
  <c r="A29" i="4"/>
  <c r="C197" i="10" s="1"/>
  <c r="A221" i="4"/>
  <c r="G231" i="4"/>
  <c r="A234" i="4"/>
  <c r="G213" i="4"/>
  <c r="A325" i="4"/>
  <c r="A232" i="4"/>
  <c r="G447" i="4"/>
  <c r="A367" i="4"/>
  <c r="A168" i="4"/>
  <c r="G259" i="4"/>
  <c r="A9" i="4"/>
  <c r="A164" i="4"/>
  <c r="A157" i="4"/>
  <c r="G504" i="4"/>
  <c r="A241" i="4"/>
  <c r="A317" i="4"/>
  <c r="A359" i="4"/>
  <c r="G358" i="4"/>
  <c r="G352" i="4"/>
  <c r="A280" i="4"/>
  <c r="A437" i="4"/>
  <c r="A12" i="4"/>
  <c r="G6" i="4"/>
  <c r="A11" i="2" s="1"/>
  <c r="G56" i="4"/>
  <c r="A41" i="2" s="1"/>
  <c r="G10" i="4"/>
  <c r="A18" i="2" s="1"/>
  <c r="E115" i="7"/>
  <c r="E118" i="7"/>
  <c r="A113" i="7"/>
  <c r="A61" i="4"/>
  <c r="A51" i="21" s="1"/>
  <c r="A116" i="7"/>
  <c r="G201" i="4"/>
  <c r="G197" i="4"/>
  <c r="G126" i="4"/>
  <c r="G75" i="4"/>
  <c r="A62" i="2" s="1"/>
  <c r="G66" i="4"/>
  <c r="A52" i="2" s="1"/>
  <c r="G97" i="4"/>
  <c r="G166" i="4"/>
  <c r="G68" i="4"/>
  <c r="A54" i="2" s="1"/>
  <c r="G139" i="4"/>
  <c r="G98" i="4"/>
  <c r="G152" i="4"/>
  <c r="G142" i="4"/>
  <c r="E144" i="7"/>
  <c r="A148" i="7"/>
  <c r="A14" i="7"/>
  <c r="B72" i="25" s="1"/>
  <c r="A21" i="4"/>
  <c r="A191" i="10" s="1"/>
  <c r="A126" i="4"/>
  <c r="A5" i="1" s="1"/>
  <c r="D12" i="27"/>
  <c r="A25" i="5"/>
  <c r="A46" i="5"/>
  <c r="A13" i="25"/>
  <c r="A79" i="1"/>
  <c r="A86" i="5"/>
  <c r="A13" i="26"/>
  <c r="A57" i="25"/>
  <c r="A106" i="27"/>
  <c r="A76" i="27"/>
  <c r="A46" i="26"/>
  <c r="A32" i="27"/>
  <c r="A46" i="1"/>
  <c r="A46" i="25"/>
  <c r="A10" i="10"/>
  <c r="D42" i="21"/>
  <c r="E61" i="5"/>
  <c r="C43" i="27"/>
  <c r="A28" i="5"/>
  <c r="A93" i="26"/>
  <c r="A27" i="1"/>
  <c r="C12" i="21"/>
  <c r="A25" i="10"/>
  <c r="A27" i="24"/>
  <c r="A91" i="27"/>
  <c r="E9" i="5"/>
  <c r="C12" i="1"/>
  <c r="D45" i="25"/>
  <c r="A65" i="5"/>
  <c r="E73" i="27"/>
  <c r="E12" i="1"/>
  <c r="D12" i="26"/>
  <c r="C45" i="26"/>
  <c r="E45" i="25"/>
  <c r="A60" i="25"/>
  <c r="C78" i="1"/>
  <c r="A18" i="5"/>
  <c r="C12" i="25"/>
  <c r="C12" i="26"/>
  <c r="E78" i="1"/>
  <c r="D61" i="5"/>
  <c r="A70" i="21"/>
  <c r="A59" i="5"/>
  <c r="A10" i="5"/>
  <c r="A43" i="25"/>
  <c r="A41" i="27"/>
  <c r="A71" i="27"/>
  <c r="A43" i="26"/>
  <c r="A40" i="21"/>
  <c r="A10" i="25"/>
  <c r="A10" i="26"/>
  <c r="A76" i="1"/>
  <c r="A76" i="26"/>
  <c r="A93" i="5"/>
  <c r="A10" i="27"/>
  <c r="A43" i="1"/>
  <c r="A10" i="1"/>
  <c r="A10" i="21"/>
  <c r="A10" i="24"/>
  <c r="A27" i="26"/>
  <c r="A60" i="26"/>
  <c r="A81" i="27"/>
  <c r="A28" i="10"/>
  <c r="A60" i="1"/>
  <c r="A21" i="5"/>
  <c r="A93" i="1"/>
  <c r="E9" i="10"/>
  <c r="A65" i="26"/>
  <c r="A58" i="27"/>
  <c r="A85" i="1"/>
  <c r="A30" i="26"/>
  <c r="A30" i="24"/>
  <c r="A63" i="26"/>
  <c r="A63" i="25"/>
  <c r="A63" i="1"/>
  <c r="A87" i="21"/>
  <c r="A57" i="21"/>
  <c r="A30" i="25"/>
  <c r="A30" i="1"/>
  <c r="A27" i="21"/>
  <c r="A96" i="1"/>
  <c r="A88" i="1"/>
  <c r="A90" i="26"/>
  <c r="A55" i="1"/>
  <c r="A25" i="27"/>
  <c r="A44" i="21"/>
  <c r="A13" i="24"/>
  <c r="A79" i="26"/>
  <c r="A30" i="27"/>
  <c r="A74" i="27"/>
  <c r="A123" i="27"/>
  <c r="A22" i="1"/>
  <c r="A24" i="26"/>
  <c r="A55" i="25"/>
  <c r="A13" i="27"/>
  <c r="A44" i="27"/>
  <c r="A93" i="27"/>
  <c r="A24" i="24"/>
  <c r="A46" i="27"/>
  <c r="A111" i="27"/>
  <c r="A24" i="1"/>
  <c r="A22" i="10"/>
  <c r="A90" i="1"/>
  <c r="A68" i="5"/>
  <c r="A24" i="25"/>
  <c r="A13" i="1"/>
  <c r="A57" i="1"/>
  <c r="A27" i="27"/>
  <c r="D12" i="1"/>
  <c r="E12" i="5"/>
  <c r="E72" i="21"/>
  <c r="C42" i="21"/>
  <c r="C12" i="24"/>
  <c r="A19" i="25"/>
  <c r="A20" i="26"/>
  <c r="D45" i="1"/>
  <c r="A67" i="1"/>
  <c r="E78" i="26"/>
  <c r="A30" i="5"/>
  <c r="A67" i="25"/>
  <c r="E12" i="27"/>
  <c r="A18" i="27"/>
  <c r="E103" i="27"/>
  <c r="D72" i="21"/>
  <c r="D12" i="24"/>
  <c r="E12" i="25"/>
  <c r="A19" i="26"/>
  <c r="E45" i="1"/>
  <c r="A52" i="1"/>
  <c r="A51" i="27"/>
  <c r="C73" i="27"/>
  <c r="A109" i="27"/>
  <c r="A53" i="26"/>
  <c r="A34" i="24"/>
  <c r="A88" i="27"/>
  <c r="A18" i="10"/>
  <c r="A34" i="1"/>
  <c r="A17" i="10"/>
  <c r="C72" i="21"/>
  <c r="E12" i="24"/>
  <c r="D12" i="25"/>
  <c r="E12" i="26"/>
  <c r="D78" i="1"/>
  <c r="A100" i="1"/>
  <c r="A52" i="26"/>
  <c r="C45" i="25"/>
  <c r="A61" i="27"/>
  <c r="D73" i="27"/>
  <c r="A79" i="27"/>
  <c r="A32" i="10"/>
  <c r="D45" i="26"/>
  <c r="A100" i="26"/>
  <c r="C61" i="5"/>
  <c r="A52" i="25"/>
  <c r="A19" i="1"/>
  <c r="C12" i="5"/>
  <c r="E42" i="21"/>
  <c r="A20" i="24"/>
  <c r="A34" i="25"/>
  <c r="E45" i="26"/>
  <c r="C78" i="26"/>
  <c r="A86" i="26"/>
  <c r="A88" i="5"/>
  <c r="A76" i="5"/>
  <c r="E43" i="27"/>
  <c r="C103" i="27"/>
  <c r="A53" i="1"/>
  <c r="A53" i="25"/>
  <c r="D12" i="21"/>
  <c r="A67" i="26"/>
  <c r="D43" i="27"/>
  <c r="A20" i="1"/>
  <c r="D12" i="5"/>
  <c r="E12" i="21"/>
  <c r="A19" i="24"/>
  <c r="A20" i="25"/>
  <c r="C45" i="1"/>
  <c r="D78" i="26"/>
  <c r="C12" i="27"/>
  <c r="A83" i="21"/>
  <c r="A26" i="24"/>
  <c r="A97" i="5"/>
  <c r="E11" i="5"/>
  <c r="A24" i="10"/>
  <c r="A23" i="21"/>
  <c r="A26" i="25"/>
  <c r="A92" i="1"/>
  <c r="A92" i="26"/>
  <c r="A24" i="27"/>
  <c r="A84" i="5"/>
  <c r="A81" i="5"/>
  <c r="A59" i="25"/>
  <c r="A64" i="5"/>
  <c r="C12" i="10"/>
  <c r="E44" i="26"/>
  <c r="E72" i="27"/>
  <c r="A26" i="1"/>
  <c r="D12" i="10"/>
  <c r="A59" i="1"/>
  <c r="A53" i="21"/>
  <c r="E41" i="21"/>
  <c r="E11" i="24"/>
  <c r="A59" i="26"/>
  <c r="A85" i="27"/>
  <c r="A116" i="27"/>
  <c r="A26" i="26"/>
  <c r="E60" i="5"/>
  <c r="E11" i="27"/>
  <c r="A56" i="27"/>
  <c r="A55" i="27"/>
  <c r="E9" i="25"/>
  <c r="A29" i="26"/>
  <c r="A47" i="1"/>
  <c r="A95" i="26"/>
  <c r="A119" i="27"/>
  <c r="E9" i="21"/>
  <c r="E75" i="26"/>
  <c r="A62" i="25"/>
  <c r="E70" i="27"/>
  <c r="A53" i="27"/>
  <c r="A98" i="26"/>
  <c r="E40" i="27"/>
  <c r="E69" i="21"/>
  <c r="E58" i="5"/>
  <c r="E39" i="21"/>
  <c r="E9" i="24"/>
  <c r="H2" i="8"/>
  <c r="E42" i="1"/>
  <c r="A62" i="26"/>
  <c r="E42" i="25"/>
  <c r="A83" i="27"/>
  <c r="A32" i="26"/>
  <c r="E75" i="1"/>
  <c r="E9" i="27"/>
  <c r="E9" i="1"/>
  <c r="E9" i="26"/>
  <c r="E42" i="26"/>
  <c r="A15" i="10"/>
  <c r="A14" i="21"/>
  <c r="A69" i="5"/>
  <c r="A17" i="1"/>
  <c r="A50" i="25"/>
  <c r="A50" i="1"/>
  <c r="A83" i="1"/>
  <c r="A14" i="10"/>
  <c r="A17" i="24"/>
  <c r="A17" i="25"/>
  <c r="A83" i="26"/>
  <c r="A17" i="26"/>
  <c r="A72" i="5"/>
  <c r="A89" i="5"/>
  <c r="A59" i="27"/>
  <c r="A76" i="21"/>
  <c r="A89" i="21"/>
  <c r="A15" i="21"/>
  <c r="A42" i="5"/>
  <c r="A28" i="27"/>
  <c r="F1" i="21"/>
  <c r="F1" i="26"/>
  <c r="A78" i="27"/>
  <c r="F1" i="5"/>
  <c r="G1" i="2"/>
  <c r="A29" i="21"/>
  <c r="F1" i="25"/>
  <c r="F1" i="1"/>
  <c r="F1" i="24"/>
  <c r="A45" i="21"/>
  <c r="F1" i="10"/>
  <c r="A14" i="1"/>
  <c r="A22" i="25"/>
  <c r="A95" i="1"/>
  <c r="A99" i="5"/>
  <c r="A22" i="27"/>
  <c r="A62" i="1"/>
  <c r="A83" i="5"/>
  <c r="A32" i="1"/>
  <c r="A30" i="10"/>
  <c r="A20" i="10"/>
  <c r="A65" i="1"/>
  <c r="A55" i="26"/>
  <c r="A88" i="26"/>
  <c r="A65" i="25"/>
  <c r="A48" i="27"/>
  <c r="A27" i="10"/>
  <c r="A22" i="24"/>
  <c r="A32" i="25"/>
  <c r="A80" i="1"/>
  <c r="A98" i="1"/>
  <c r="A29" i="1"/>
  <c r="A29" i="24"/>
  <c r="A17" i="27"/>
  <c r="A13" i="21" l="1"/>
  <c r="A43" i="21"/>
  <c r="A61" i="21"/>
  <c r="A46" i="21"/>
  <c r="A66" i="5"/>
  <c r="E11" i="21"/>
  <c r="E77" i="1"/>
  <c r="E11" i="1"/>
  <c r="E77" i="25"/>
  <c r="E135" i="10"/>
  <c r="A17" i="5"/>
  <c r="E42" i="27"/>
  <c r="E11" i="26"/>
  <c r="E44" i="1"/>
  <c r="E11" i="10"/>
  <c r="E71" i="21"/>
  <c r="E11" i="25"/>
  <c r="E77" i="26"/>
  <c r="E44" i="25"/>
  <c r="E109" i="5"/>
  <c r="E42" i="10"/>
  <c r="E166" i="10"/>
  <c r="F74" i="21"/>
  <c r="F14" i="21"/>
  <c r="F14" i="5"/>
  <c r="F112" i="5"/>
  <c r="A137" i="10"/>
  <c r="A168" i="10"/>
  <c r="F135" i="10"/>
  <c r="F166" i="10"/>
  <c r="A130" i="10"/>
  <c r="A161" i="10"/>
  <c r="C135" i="10"/>
  <c r="C166" i="10"/>
  <c r="D135" i="10"/>
  <c r="D166" i="10"/>
  <c r="A133" i="10"/>
  <c r="A164" i="10"/>
  <c r="A129" i="10"/>
  <c r="A160" i="10"/>
  <c r="A132" i="10"/>
  <c r="A163" i="10"/>
  <c r="C133" i="10"/>
  <c r="C164" i="10"/>
  <c r="F73" i="10"/>
  <c r="F104" i="10"/>
  <c r="A68" i="10"/>
  <c r="A99" i="10"/>
  <c r="C73" i="10"/>
  <c r="C104" i="10"/>
  <c r="D73" i="10"/>
  <c r="D104" i="10"/>
  <c r="A71" i="10"/>
  <c r="A102" i="10"/>
  <c r="A67" i="10"/>
  <c r="A98" i="10"/>
  <c r="A70" i="10"/>
  <c r="A101" i="10"/>
  <c r="C71" i="10"/>
  <c r="C102" i="10"/>
  <c r="A75" i="10"/>
  <c r="A106" i="10"/>
  <c r="C77" i="25"/>
  <c r="C42" i="10"/>
  <c r="D77" i="25"/>
  <c r="D42" i="10"/>
  <c r="A73" i="25"/>
  <c r="A37" i="10"/>
  <c r="A72" i="25"/>
  <c r="A36" i="10"/>
  <c r="A74" i="25"/>
  <c r="A39" i="10"/>
  <c r="C75" i="25"/>
  <c r="C40" i="10"/>
  <c r="A111" i="5"/>
  <c r="A44" i="10"/>
  <c r="A75" i="25"/>
  <c r="A40" i="10"/>
  <c r="F77" i="25"/>
  <c r="F42" i="10"/>
  <c r="A86" i="21"/>
  <c r="A13" i="10"/>
  <c r="D91" i="21"/>
  <c r="D92" i="21" s="1"/>
  <c r="A13" i="5"/>
  <c r="A56" i="21"/>
  <c r="A62" i="5"/>
  <c r="A14" i="25"/>
  <c r="B38" i="27"/>
  <c r="B7" i="27"/>
  <c r="A47" i="25"/>
  <c r="A79" i="21"/>
  <c r="A49" i="21"/>
  <c r="A84" i="21"/>
  <c r="D77" i="1"/>
  <c r="D44" i="26"/>
  <c r="D11" i="27"/>
  <c r="D11" i="24"/>
  <c r="D11" i="1"/>
  <c r="D11" i="21"/>
  <c r="D44" i="1"/>
  <c r="D11" i="25"/>
  <c r="D11" i="10"/>
  <c r="D41" i="21"/>
  <c r="D71" i="21"/>
  <c r="D77" i="26"/>
  <c r="D102" i="27"/>
  <c r="D42" i="27"/>
  <c r="D109" i="5"/>
  <c r="D72" i="27"/>
  <c r="D44" i="25"/>
  <c r="D60" i="5"/>
  <c r="D11" i="26"/>
  <c r="D11" i="5"/>
  <c r="B6" i="25"/>
  <c r="B39" i="25"/>
  <c r="A38" i="25"/>
  <c r="E31" i="21"/>
  <c r="E32" i="21" s="1"/>
  <c r="E31" i="10"/>
  <c r="A105" i="5"/>
  <c r="C109" i="5"/>
  <c r="B6" i="24"/>
  <c r="A107" i="5"/>
  <c r="A104" i="5"/>
  <c r="A106" i="5"/>
  <c r="C107" i="5"/>
  <c r="F109" i="5"/>
  <c r="A5" i="24"/>
  <c r="B7" i="24"/>
  <c r="A48" i="26"/>
  <c r="F102" i="27"/>
  <c r="A98" i="27"/>
  <c r="C102" i="27"/>
  <c r="A36" i="21"/>
  <c r="A99" i="27"/>
  <c r="C100" i="27"/>
  <c r="A100" i="27"/>
  <c r="A54" i="5"/>
  <c r="C9" i="21"/>
  <c r="B98" i="27"/>
  <c r="A8" i="10"/>
  <c r="A39" i="27"/>
  <c r="A8" i="26"/>
  <c r="A4" i="25"/>
  <c r="A8" i="24"/>
  <c r="A41" i="25"/>
  <c r="A68" i="21"/>
  <c r="A8" i="5"/>
  <c r="A38" i="21"/>
  <c r="A57" i="5"/>
  <c r="A74" i="26"/>
  <c r="A69" i="27"/>
  <c r="A41" i="1"/>
  <c r="A58" i="2"/>
  <c r="A8" i="1"/>
  <c r="A8" i="21"/>
  <c r="A8" i="25"/>
  <c r="A41" i="26"/>
  <c r="A8" i="27"/>
  <c r="F63" i="5"/>
  <c r="A42" i="1"/>
  <c r="A40" i="27"/>
  <c r="A17" i="2"/>
  <c r="A4" i="27"/>
  <c r="A4" i="24"/>
  <c r="A39" i="21"/>
  <c r="A70" i="27"/>
  <c r="A9" i="10"/>
  <c r="A75" i="1"/>
  <c r="A9" i="25"/>
  <c r="A9" i="27"/>
  <c r="A9" i="21"/>
  <c r="A9" i="24"/>
  <c r="A4" i="21"/>
  <c r="A75" i="26"/>
  <c r="A4" i="26"/>
  <c r="A42" i="26"/>
  <c r="A9" i="1"/>
  <c r="C77" i="26"/>
  <c r="A4" i="5"/>
  <c r="A47" i="21"/>
  <c r="A9" i="5"/>
  <c r="C11" i="25"/>
  <c r="B68" i="27"/>
  <c r="A17" i="21"/>
  <c r="A42" i="25"/>
  <c r="C71" i="21"/>
  <c r="A9" i="26"/>
  <c r="C11" i="10"/>
  <c r="A58" i="5"/>
  <c r="A69" i="21"/>
  <c r="A74" i="1"/>
  <c r="A39" i="25"/>
  <c r="F11" i="5"/>
  <c r="F44" i="25"/>
  <c r="A29" i="2"/>
  <c r="F11" i="26"/>
  <c r="F11" i="27"/>
  <c r="A82" i="2"/>
  <c r="B72" i="1"/>
  <c r="D60" i="21"/>
  <c r="D61" i="21"/>
  <c r="D62" i="21" s="1"/>
  <c r="C42" i="27"/>
  <c r="C60" i="5"/>
  <c r="C44" i="25"/>
  <c r="C44" i="26"/>
  <c r="C72" i="27"/>
  <c r="C77" i="1"/>
  <c r="A7" i="26"/>
  <c r="A21" i="21"/>
  <c r="C11" i="1"/>
  <c r="C11" i="5"/>
  <c r="C11" i="27"/>
  <c r="C11" i="26"/>
  <c r="C44" i="1"/>
  <c r="C11" i="21"/>
  <c r="F44" i="26"/>
  <c r="F42" i="27"/>
  <c r="A68" i="27"/>
  <c r="A73" i="1"/>
  <c r="A37" i="21"/>
  <c r="A67" i="21"/>
  <c r="F60" i="5"/>
  <c r="A22" i="2"/>
  <c r="F11" i="24"/>
  <c r="A40" i="26"/>
  <c r="A7" i="25"/>
  <c r="A36" i="2"/>
  <c r="F44" i="1"/>
  <c r="F41" i="21"/>
  <c r="F77" i="1"/>
  <c r="F11" i="25"/>
  <c r="F71" i="21"/>
  <c r="F11" i="1"/>
  <c r="A7" i="21"/>
  <c r="A6" i="10"/>
  <c r="A38" i="27"/>
  <c r="A7" i="1"/>
  <c r="A7" i="24"/>
  <c r="F11" i="21"/>
  <c r="F11" i="10"/>
  <c r="A56" i="5"/>
  <c r="F77" i="26"/>
  <c r="A73" i="26"/>
  <c r="A40" i="1"/>
  <c r="F72" i="27"/>
  <c r="A6" i="1"/>
  <c r="A37" i="27"/>
  <c r="A72" i="26"/>
  <c r="A6" i="21"/>
  <c r="A72" i="1"/>
  <c r="C11" i="24"/>
  <c r="C41" i="21"/>
  <c r="A6" i="25"/>
  <c r="A5" i="10"/>
  <c r="A6" i="24"/>
  <c r="A7" i="27"/>
  <c r="A40" i="25"/>
  <c r="E91" i="21"/>
  <c r="E92" i="21" s="1"/>
  <c r="E90" i="21"/>
  <c r="D31" i="21"/>
  <c r="D32" i="21" s="1"/>
  <c r="D30" i="21"/>
  <c r="C90" i="21"/>
  <c r="C91" i="21"/>
  <c r="C92" i="21" s="1"/>
  <c r="E61" i="21"/>
  <c r="E62" i="21" s="1"/>
  <c r="E60" i="21"/>
  <c r="A81" i="21"/>
  <c r="A67" i="27"/>
  <c r="A7" i="5"/>
  <c r="A6" i="5"/>
  <c r="A15" i="26"/>
  <c r="A97" i="27"/>
  <c r="A48" i="1"/>
  <c r="A81" i="26"/>
  <c r="A48" i="25"/>
  <c r="B39" i="1"/>
  <c r="C70" i="27"/>
  <c r="A15" i="1"/>
  <c r="A66" i="21"/>
  <c r="A39" i="26"/>
  <c r="A6" i="27"/>
  <c r="A15" i="25"/>
  <c r="A15" i="24"/>
  <c r="A81" i="1"/>
  <c r="C69" i="21"/>
  <c r="C9" i="25"/>
  <c r="C40" i="27"/>
  <c r="C75" i="26"/>
  <c r="A44" i="2"/>
  <c r="C39" i="21"/>
  <c r="C9" i="5"/>
  <c r="C9" i="27"/>
  <c r="C42" i="25"/>
  <c r="A6" i="26"/>
  <c r="C58" i="5"/>
  <c r="C42" i="26"/>
  <c r="C9" i="26"/>
  <c r="C75" i="1"/>
  <c r="C9" i="24"/>
  <c r="A51" i="2"/>
  <c r="A55" i="5"/>
  <c r="C9" i="1"/>
  <c r="C9" i="10"/>
  <c r="A39" i="1"/>
  <c r="C42" i="1"/>
</calcChain>
</file>

<file path=xl/sharedStrings.xml><?xml version="1.0" encoding="utf-8"?>
<sst xmlns="http://schemas.openxmlformats.org/spreadsheetml/2006/main" count="3240" uniqueCount="1521">
  <si>
    <t>Programmatic Gap Tables</t>
  </si>
  <si>
    <t>Please select your geography…</t>
  </si>
  <si>
    <t>Please select…</t>
  </si>
  <si>
    <r>
      <rPr>
        <b/>
        <u/>
        <sz val="11"/>
        <rFont val="Arial"/>
        <family val="2"/>
      </rPr>
      <t>English</t>
    </r>
    <r>
      <rPr>
        <b/>
        <sz val="11"/>
        <rFont val="Arial"/>
        <family val="2"/>
      </rPr>
      <t xml:space="preserve">: </t>
    </r>
    <r>
      <rPr>
        <sz val="11"/>
        <rFont val="Arial"/>
        <family val="2"/>
      </rPr>
      <t>Choose the language in the Instructions tab (líne B6)</t>
    </r>
  </si>
  <si>
    <r>
      <rPr>
        <b/>
        <u/>
        <sz val="11"/>
        <rFont val="Arial"/>
        <family val="2"/>
      </rPr>
      <t>Español:</t>
    </r>
    <r>
      <rPr>
        <b/>
        <sz val="11"/>
        <rFont val="Arial"/>
        <family val="2"/>
      </rPr>
      <t xml:space="preserve"> </t>
    </r>
    <r>
      <rPr>
        <sz val="11"/>
        <rFont val="Arial"/>
        <family val="2"/>
      </rPr>
      <t>Seleccione el idioma en la hoja Instructions (fila B6)</t>
    </r>
  </si>
  <si>
    <t>Language</t>
  </si>
  <si>
    <t>English</t>
  </si>
  <si>
    <t>#</t>
  </si>
  <si>
    <t>%</t>
  </si>
  <si>
    <t>Any additional comments:</t>
  </si>
  <si>
    <t>Differentiated HIV testing services</t>
  </si>
  <si>
    <t>TB/HIV - TB screening, testing and diagnosis among HIV patients</t>
  </si>
  <si>
    <t>TB/HIV - TB patients with known HIV status</t>
  </si>
  <si>
    <t xml:space="preserve">TB/HIV - TB/HIV prevention (only for PLHIV) </t>
  </si>
  <si>
    <t>Instructions</t>
  </si>
  <si>
    <t>Инструкции</t>
  </si>
  <si>
    <t>Label</t>
  </si>
  <si>
    <t>French</t>
  </si>
  <si>
    <t>Spanish</t>
  </si>
  <si>
    <t>Russian</t>
  </si>
  <si>
    <t>Tuberculosis</t>
  </si>
  <si>
    <r>
      <rPr>
        <sz val="11"/>
        <rFont val="Calibri"/>
        <family val="2"/>
      </rPr>
      <t>Tuberculose</t>
    </r>
  </si>
  <si>
    <t>Estimated population in need/at risk:
Refers to the number of the estimated MDR TB cases among all new and retreatment cases.</t>
  </si>
  <si>
    <t>Estimation des  populations dans le besoin/à risque :
Correspond au nombre estimé de cas de tuberculose multirésistante parmi tous les nouveaux cas et cas de récidive</t>
  </si>
  <si>
    <t xml:space="preserve">Población estimada con necesidades/en riesgo:
Se refiere al número estimado de casos de TB-MDR entre todos los casos nuevos y de retratamiento.  </t>
  </si>
  <si>
    <t>TB/HIV - TB screening among HIV patients</t>
  </si>
  <si>
    <t>Tuberculose et VIH - Dépistage de la tuberculose parmi les patients atteints du VIH</t>
  </si>
  <si>
    <t>TB/VIH - revisión de tuberculosis en pacientes con VIH</t>
  </si>
  <si>
    <t xml:space="preserve">Coverage indicator:
Percentage of people living with HIV newly initiated on ART who were screened for TB 
</t>
  </si>
  <si>
    <t xml:space="preserve">Indicateur de couverture :
Pourcentage de personnes vivant avec le VIH ayant nouvellement initié la TARV et chez qui les signes de la tuberculose ont été recherchés </t>
  </si>
  <si>
    <t xml:space="preserve">Indicador de cobertura:
Porcentaje de personas que viven con el VIH que han iniciado TARV, que se han sometido a un tamizaje de TB </t>
  </si>
  <si>
    <t>Estimated population in need/at risk:
Refers to all people living with HIV newly initiated on ART</t>
  </si>
  <si>
    <t xml:space="preserve">Estimation des populations dans le besoin/à risque :
Se rapporte à toutes les personnes vivant avec le VIH ayant nouvellement initié la TARV  </t>
  </si>
  <si>
    <t xml:space="preserve">Población estimada con necesidades/en riesgo:
Se refiere a todas las personas que viven con VIH que iniciaron TARV. </t>
  </si>
  <si>
    <t>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t>
  </si>
  <si>
    <t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t>
  </si>
  <si>
    <t>Meta del país:
1) Se refiere al Plan Estratégico Nacional (PEN) o las últimas metas acordadas con el país.
2) "#" se refiere al número de personas que viven con VIH que han iniciado TARV que fueron tamizadas para TB. 
3) "%" se refiere al porcentaje de personas que viven con el VIH que han iniciado TARV a quienes se les ha evaluado y registrado su estatus de TB entre todas las personas que viven con VIH que iniciaron TARV.</t>
  </si>
  <si>
    <t>Comments/Assumptions:
1) Specify the target area
2) Specify who are the other sources of funding</t>
  </si>
  <si>
    <r>
      <rPr>
        <sz val="11"/>
        <rFont val="Calibri"/>
        <family val="2"/>
      </rPr>
      <t>Observations/Hypothèses :
1) Indiquez la région cible
2) Précisez qui sont les autres sources de financement</t>
    </r>
  </si>
  <si>
    <t>Comentarios/supuestos:
1) Especifique el área objetivo.
2) Especifique cuáles son las otras fuentes de financiamiento.</t>
  </si>
  <si>
    <t>Tuberculose et VIH - Patients atteints de tuberculose et dont le statut sérologique vis-à-vis du VIH est connu</t>
  </si>
  <si>
    <t>TB/VIH - pacientes de tuberculosis con estado serológico respecto al VIH conocido</t>
  </si>
  <si>
    <t>Coverage Indicator:
Percentage of registered new and relapse TB patients with documented HIV status</t>
  </si>
  <si>
    <t>Indicateur de couverture : Pourcentage de nouveaux patients TB et de rechute enregistrés dont le statut VIH est documenté</t>
  </si>
  <si>
    <t>Indicador de cobertura: Porcentaje de casos de TB nuevos y recaídas con estatus documentado de VIH</t>
  </si>
  <si>
    <t>Priority Module</t>
  </si>
  <si>
    <r>
      <rPr>
        <sz val="11"/>
        <rFont val="Calibri"/>
        <family val="2"/>
      </rPr>
      <t>Module prioritaire</t>
    </r>
  </si>
  <si>
    <t>Módulo prioritario</t>
  </si>
  <si>
    <t>Estimated population in need/at risk:
refers to the total number of new and relapse TB patients registered</t>
  </si>
  <si>
    <t>Estimation des populations dans le besoin/à risque :
Correspond au nombre total de patients tuberculeux enregistrés, nouveaux cas et cas de récidive confondus</t>
  </si>
  <si>
    <t xml:space="preserve">Población estimada con necesidades/en riesgo:
Se refiere al número total de pacientes con tuberculosis (casos nuevos y recaídas) registrados. </t>
  </si>
  <si>
    <t>Selected coverage indicator</t>
  </si>
  <si>
    <r>
      <rPr>
        <sz val="11"/>
        <rFont val="Calibri"/>
        <family val="2"/>
      </rPr>
      <t>Indicateur de couverture sélectionné</t>
    </r>
  </si>
  <si>
    <t>Indicador de cobertura seleccionado</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</si>
  <si>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</si>
  <si>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</si>
  <si>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 xml:space="preserve">Meta del país:
1) Se refiere al Plan Estratégico Nacional (PEN) o a la última meta del país acordada.
2) "#" se refiere al número de pacientes con tuberculosis (casos nuevos y recaídas) registrado con estado serológico conocido respecto al VIH.  
3) "%" se refiere al porcentaje de pacientes con tuberculosis (casos nuevos y recaídas) registrado con estado serológico respecto al VIH conocido entre el número total de pacientes con tuberculosis (casos nuevos y recaídas) registrado. </t>
  </si>
  <si>
    <t>Current national coverage</t>
  </si>
  <si>
    <r>
      <rPr>
        <sz val="11"/>
        <rFont val="Calibri"/>
        <family val="2"/>
      </rPr>
      <t>Couverture nationale actuelle</t>
    </r>
  </si>
  <si>
    <t xml:space="preserve">Cobertura nacional actual </t>
  </si>
  <si>
    <t>Comments/Assumptions:
1) Specify the target area
2)  Specify who are the other sources of funding</t>
  </si>
  <si>
    <t>Observations/Hypothèses :
1) Indiquez la région cible
2) Précisez qui sont les autres sources de financement</t>
  </si>
  <si>
    <t>Insert latest results</t>
  </si>
  <si>
    <r>
      <rPr>
        <sz val="11"/>
        <rFont val="Calibri"/>
        <family val="2"/>
      </rPr>
      <t>Indiquez les résultats les plus récents</t>
    </r>
  </si>
  <si>
    <t>Inserte los últimos resultados</t>
  </si>
  <si>
    <t>TB/HIV - HIV positive TB patients on ART</t>
  </si>
  <si>
    <t>Tuberculose et VIH - Patients tuberculeux séropositifs au VIH sous traitement antirétroviral</t>
  </si>
  <si>
    <t>TB/VIH - pacientes seropositivos con tuberculosis que reciben tratamiento antirretroviral</t>
  </si>
  <si>
    <t>Year</t>
  </si>
  <si>
    <r>
      <rPr>
        <sz val="11"/>
        <rFont val="Calibri"/>
        <family val="2"/>
      </rPr>
      <t>Année</t>
    </r>
  </si>
  <si>
    <t>Año</t>
  </si>
  <si>
    <t>Coverage Indicator:
Proportion of HIV positive TB patients (new and relapse) on ART during TB treatment</t>
  </si>
  <si>
    <t>Indicateur de couverture : Pourcentage de nouveaux patients  tuberculeux et de rechutes, séropositifs au VIH, sous traitement antirétroviral au cours du traitement de la tuberculose</t>
  </si>
  <si>
    <t>Indicador de cobertura: porcentaje de casos de TB nuevos y recaídas VIH+ en TARV durante el tratamiento para la tuberculosis</t>
  </si>
  <si>
    <t>Data source</t>
  </si>
  <si>
    <r>
      <rPr>
        <sz val="11"/>
        <rFont val="Calibri"/>
        <family val="2"/>
      </rPr>
      <t>Source des données</t>
    </r>
  </si>
  <si>
    <t>Fuente de datos</t>
  </si>
  <si>
    <t>Estimated population in need/at risk:
refers to the total number of expected HIV positive new and relapse TB patients registered in the period</t>
  </si>
  <si>
    <t>Estimation des populations dans le besoin/à risque :
Correspond au nombre total de patients tuberculeux (nouveaux cas et cas de récidive) et séropositifs que l'on s'attend à enregistrer sur la période</t>
  </si>
  <si>
    <t xml:space="preserve">Población estimada con necesidades/en riesgo:
Se refiere al número total de pacientes seropositivos con tuberculosis (casos nuevos y recaídas) que se espera registrar durante el período de informe. </t>
  </si>
  <si>
    <t>Comments</t>
  </si>
  <si>
    <r>
      <rPr>
        <sz val="11"/>
        <rFont val="Calibri"/>
        <family val="2"/>
      </rPr>
      <t>Observations</t>
    </r>
  </si>
  <si>
    <t>Comentarios</t>
  </si>
  <si>
    <t>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t>
  </si>
  <si>
    <t>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t>
  </si>
  <si>
    <t>Meta del país:
1) Se refiere al Plan Estratégico Nacional (PEN) o a la última meta del país acordada.
2) "#" se refiere al número de pacientes seropositivos con tuberculosis (casos nuevos y recaídas) que recibe tratamiento antirretroviral.
3) "%" se refiere al porcentaje de pacientes seropositivos con tuberculosis (casos nuevos y recaídas) que recibe tratamiento antirretroviral entre el total de pacientes seropositivos con tuberculosis (casos nuevos y recaídas) registrado.</t>
  </si>
  <si>
    <t>Year 1</t>
  </si>
  <si>
    <r>
      <rPr>
        <sz val="11"/>
        <rFont val="Calibri"/>
        <family val="2"/>
      </rPr>
      <t>Année 1</t>
    </r>
  </si>
  <si>
    <t>Año 1</t>
  </si>
  <si>
    <t>Comments/Assumptions:
1) Specify the target area.
2) Specify who are the other sources of funding</t>
  </si>
  <si>
    <t>Observations/Hypothèses :
1) Indiquez la zone cible
2) Précisez qui sont les autres sources de financement.</t>
  </si>
  <si>
    <t>Year 2</t>
  </si>
  <si>
    <r>
      <rPr>
        <sz val="11"/>
        <rFont val="Calibri"/>
        <family val="2"/>
      </rPr>
      <t>Année 2</t>
    </r>
  </si>
  <si>
    <t>Año 2</t>
  </si>
  <si>
    <t>Year 3</t>
  </si>
  <si>
    <r>
      <rPr>
        <sz val="11"/>
        <rFont val="Calibri"/>
        <family val="2"/>
      </rPr>
      <t>Année 3</t>
    </r>
  </si>
  <si>
    <t>Año 3</t>
  </si>
  <si>
    <t>Please read the Instructions sheet carefully before completing the programmatic gap tables.</t>
  </si>
  <si>
    <r>
      <rPr>
        <sz val="11"/>
        <color theme="1"/>
        <rFont val="Calibri"/>
        <family val="2"/>
      </rPr>
      <t>Veuillez lire attentivement la feuille Instructions avant de compléter le tableau d'analyse des déficits programmatiques.</t>
    </r>
  </si>
  <si>
    <t>Lea detenidamente la hoja de instrucciones antes de completar la tabla de análisis de brecha programático.</t>
  </si>
  <si>
    <t>Year 4</t>
  </si>
  <si>
    <t>Année 4</t>
  </si>
  <si>
    <t>Año 4</t>
  </si>
  <si>
    <t>To complete this cover sheet, select from the drop-down lists the Geography and Applicant Type.</t>
  </si>
  <si>
    <r>
      <rPr>
        <sz val="11"/>
        <color theme="1"/>
        <rFont val="Calibri"/>
        <family val="2"/>
      </rPr>
      <t>Pour remplir cette feuille de présentation, sélectionnez un lieu géographique et un type de candidat dans les listes déroulantes.</t>
    </r>
  </si>
  <si>
    <t xml:space="preserve">Para completar la portada, seleccione la zona geográfica y el tipo de solicitante de las listas desplegables. </t>
  </si>
  <si>
    <t>Insert year</t>
  </si>
  <si>
    <r>
      <rPr>
        <sz val="11"/>
        <rFont val="Calibri"/>
        <family val="2"/>
      </rPr>
      <t>Indiquez l'année</t>
    </r>
  </si>
  <si>
    <t>Inserte el año</t>
  </si>
  <si>
    <t>Applicant</t>
  </si>
  <si>
    <r>
      <rPr>
        <sz val="11"/>
        <color theme="1"/>
        <rFont val="Calibri"/>
        <family val="2"/>
      </rPr>
      <t>Candidat</t>
    </r>
  </si>
  <si>
    <t>Solicitante</t>
  </si>
  <si>
    <t>Comments / Assumptions</t>
  </si>
  <si>
    <r>
      <rPr>
        <sz val="11"/>
        <rFont val="Calibri"/>
        <family val="2"/>
      </rPr>
      <t>Observations/Hypothèses</t>
    </r>
  </si>
  <si>
    <t>Comentarios/supuestos</t>
  </si>
  <si>
    <t>Component</t>
  </si>
  <si>
    <r>
      <rPr>
        <sz val="11"/>
        <color theme="1"/>
        <rFont val="Calibri"/>
        <family val="2"/>
      </rPr>
      <t>Composante</t>
    </r>
  </si>
  <si>
    <t>Componente</t>
  </si>
  <si>
    <r>
      <rPr>
        <sz val="11"/>
        <rFont val="Calibri"/>
        <family val="2"/>
      </rPr>
      <t>Estimation des besoins actuels du pays</t>
    </r>
  </si>
  <si>
    <t>Necesidades estimadas actuales del país</t>
  </si>
  <si>
    <t>Applicant Type</t>
  </si>
  <si>
    <r>
      <rPr>
        <sz val="11"/>
        <color theme="1"/>
        <rFont val="Calibri"/>
        <family val="2"/>
      </rPr>
      <t>Type de candidat</t>
    </r>
  </si>
  <si>
    <t>Tipo de solicitante</t>
  </si>
  <si>
    <t>B. Country targets 
(from National Strategic Plan)</t>
  </si>
  <si>
    <r>
      <rPr>
        <sz val="11"/>
        <rFont val="Calibri"/>
        <family val="2"/>
      </rPr>
      <t>B. Cibles du pays
(à partir du plan stratégique national)</t>
    </r>
  </si>
  <si>
    <t>B. Metas del país 
(según el Plan Estratégico Nacional)</t>
  </si>
  <si>
    <t>Country need already covered</t>
  </si>
  <si>
    <r>
      <rPr>
        <sz val="11"/>
        <rFont val="Calibri"/>
        <family val="2"/>
      </rPr>
      <t>Besoins du pays déjà couverts</t>
    </r>
  </si>
  <si>
    <t>Necesidades del país ya cubiertas</t>
  </si>
  <si>
    <t>C1. Country need planned to be covered by domestic resources</t>
  </si>
  <si>
    <r>
      <rPr>
        <sz val="11"/>
        <rFont val="Calibri"/>
        <family val="2"/>
      </rPr>
      <t>C1. Besoins du pays devant être couverts par des ressources nationales</t>
    </r>
  </si>
  <si>
    <t xml:space="preserve">C1. Necesidades del país que se van a cubrir con recursos nacionales </t>
  </si>
  <si>
    <t>C2. Country need planned to be covered by external resources</t>
  </si>
  <si>
    <r>
      <rPr>
        <sz val="11"/>
        <rFont val="Calibri"/>
        <family val="2"/>
      </rPr>
      <t>C2. Besoins du pays devant être couverts par des ressources extérieures</t>
    </r>
  </si>
  <si>
    <t xml:space="preserve">C2. Necesidades del país que se van a cubrir con recursos externos </t>
  </si>
  <si>
    <t>C3. Total country need already covered</t>
  </si>
  <si>
    <t>C3. Total des besoins du pays déjà couverts</t>
  </si>
  <si>
    <t>C3. Necesidades totales del país ya cubiertas</t>
  </si>
  <si>
    <r>
      <rPr>
        <sz val="11"/>
        <rFont val="Calibri"/>
        <family val="2"/>
      </rPr>
      <t>Déficit programmatique</t>
    </r>
  </si>
  <si>
    <t>D. Expected annual gap in meeting the need: A - C3</t>
  </si>
  <si>
    <t>D. Déficit annuel attendu par rapport aux besoins : A - C3</t>
  </si>
  <si>
    <r>
      <rPr>
        <sz val="11"/>
        <rFont val="Calibri"/>
        <family val="2"/>
      </rPr>
      <t>Besoins du pays couverts par la somme allouée</t>
    </r>
  </si>
  <si>
    <t xml:space="preserve">Necesidades del país cubiertas por el monto asignado </t>
  </si>
  <si>
    <t>E. Targets to be financed by funding request allocation amount</t>
  </si>
  <si>
    <r>
      <rPr>
        <sz val="11"/>
        <rFont val="Calibri"/>
        <family val="2"/>
      </rPr>
      <t>E. Cibles devant être financées par la somme allouée suite à la demande de financement</t>
    </r>
  </si>
  <si>
    <t>E. Metas que se van a financiar con el monto asignado de la solicitud de financiamiento</t>
  </si>
  <si>
    <t>F. Total Coverage from allocation amount and other resources: E + C3</t>
  </si>
  <si>
    <t>F. Total de Couverture à partir de la somme allouée et des autres ressources : E + C3</t>
  </si>
  <si>
    <t xml:space="preserve">F. Cobertura total del monto asignado y otros recursos: E + C3 </t>
  </si>
  <si>
    <t xml:space="preserve">G. Remaining gap: A - F </t>
  </si>
  <si>
    <r>
      <rPr>
        <sz val="11"/>
        <rFont val="Calibri"/>
        <family val="2"/>
      </rPr>
      <t xml:space="preserve">G. Déficit restant : A - F </t>
    </r>
  </si>
  <si>
    <t xml:space="preserve">Carefully read the instructions in the "Instructions" tab before completing the programmatic gap analysis table. 
The instructions have been tailored to each specific module/intervention. </t>
  </si>
  <si>
    <r>
      <rPr>
        <sz val="11"/>
        <rFont val="Calibri"/>
        <family val="2"/>
      </rPr>
      <t xml:space="preserve">Veuillez lire attentivement les consignes données dans l'onglet « Instructions » avant de compléter le tableau d'analyse des déficits programmatiques. 
Les instructions ont été adaptées à chaque module/intervention. </t>
    </r>
  </si>
  <si>
    <t xml:space="preserve">Lea detenidamente las instrucciones en la pestaña "Instrucciones" antes de completar la tabla de análisis de brecha programático. Las instrucciones se han adaptado a cada módulo o intervención específico. </t>
  </si>
  <si>
    <r>
      <t>This sheet contains a blank table in the case where the number of tables provided in the previous sheets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This table is unprotected, therefore formulas in the cells can be changed if required. The table can also be copied if more than one is needed.</t>
    </r>
  </si>
  <si>
    <t>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t>
  </si>
  <si>
    <t>Si el número de tablas incluidas en el cuaderno de Excel no es suficiente o el solicitante quiere presentar una tabla para un módulo o intervención o indicador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</si>
  <si>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TB/HIV</t>
  </si>
  <si>
    <t xml:space="preserve">Tuberculose et VIH </t>
  </si>
  <si>
    <t xml:space="preserve">TB/VIH </t>
  </si>
  <si>
    <t>Modules</t>
  </si>
  <si>
    <t>Geography</t>
  </si>
  <si>
    <r>
      <rPr>
        <sz val="11"/>
        <rFont val="Calibri"/>
        <family val="2"/>
      </rPr>
      <t>Sélectionner…</t>
    </r>
  </si>
  <si>
    <t>Seleccione…</t>
  </si>
  <si>
    <t xml:space="preserve"> </t>
  </si>
  <si>
    <r>
      <rPr>
        <sz val="11"/>
        <color theme="1"/>
        <rFont val="Calibri"/>
        <family val="2"/>
      </rPr>
      <t>Sélectionnez votre lieu géographique…</t>
    </r>
  </si>
  <si>
    <t>Seleccione su zona geográfica</t>
  </si>
  <si>
    <r>
      <rPr>
        <sz val="11"/>
        <color theme="1"/>
        <rFont val="Calibri"/>
        <family val="2"/>
      </rPr>
      <t>Sélectionner…</t>
    </r>
  </si>
  <si>
    <t>Afghanistan</t>
  </si>
  <si>
    <t>Afganistán</t>
  </si>
  <si>
    <t>CCM</t>
  </si>
  <si>
    <r>
      <rPr>
        <sz val="11"/>
        <color theme="1"/>
        <rFont val="Calibri"/>
        <family val="2"/>
      </rPr>
      <t>ICN</t>
    </r>
  </si>
  <si>
    <t>MCP</t>
  </si>
  <si>
    <t>Albania</t>
  </si>
  <si>
    <t>Albanie</t>
  </si>
  <si>
    <t>non-CCM</t>
  </si>
  <si>
    <r>
      <rPr>
        <sz val="11"/>
        <color theme="1"/>
        <rFont val="Calibri"/>
        <family val="2"/>
      </rPr>
      <t>non ICN</t>
    </r>
  </si>
  <si>
    <t>entidad no vinculada a un MCP</t>
  </si>
  <si>
    <t>Algeria</t>
  </si>
  <si>
    <t>Algérie</t>
  </si>
  <si>
    <t>Argelia</t>
  </si>
  <si>
    <t xml:space="preserve">Percentage of people living with HIV newly initiated on ART who were screened for TB </t>
  </si>
  <si>
    <t>Andorra</t>
  </si>
  <si>
    <t>Andorre</t>
  </si>
  <si>
    <t>Percentage of registered new and relapse TB patients with documented HIV status</t>
  </si>
  <si>
    <t>Angola</t>
  </si>
  <si>
    <t>TB/HIV - TB/HIV treatment and care</t>
  </si>
  <si>
    <t>Percentage of HIV-positive TB patients (new and relapse) on ART during TB treatment</t>
  </si>
  <si>
    <t>Antigua and Barbuda</t>
  </si>
  <si>
    <t>Antigua-et-Barbuda</t>
  </si>
  <si>
    <t>Antigua y Barbuda</t>
  </si>
  <si>
    <t>Argentina</t>
  </si>
  <si>
    <t>Argentine</t>
  </si>
  <si>
    <t>Armenia</t>
  </si>
  <si>
    <t>Arménie</t>
  </si>
  <si>
    <t>Aruba</t>
  </si>
  <si>
    <t>Australia</t>
  </si>
  <si>
    <t>Australie</t>
  </si>
  <si>
    <t>Austria</t>
  </si>
  <si>
    <t>Autriche</t>
  </si>
  <si>
    <t>Azerbaijan</t>
  </si>
  <si>
    <t>Azerbaïdjan</t>
  </si>
  <si>
    <t>Azerbaiyán</t>
  </si>
  <si>
    <t>Bahamas</t>
  </si>
  <si>
    <t>Bahamas (las)</t>
  </si>
  <si>
    <t>Bahrain</t>
  </si>
  <si>
    <t>Bahreïn</t>
  </si>
  <si>
    <t>Bahrein</t>
  </si>
  <si>
    <t>Bangladesh</t>
  </si>
  <si>
    <t>Barbados</t>
  </si>
  <si>
    <t>Barbade</t>
  </si>
  <si>
    <t>Belarus</t>
  </si>
  <si>
    <t>Biélorussie</t>
  </si>
  <si>
    <t>Belarús</t>
  </si>
  <si>
    <t>Belgium</t>
  </si>
  <si>
    <t>Belgique</t>
  </si>
  <si>
    <t>Bélgica</t>
  </si>
  <si>
    <t>Belize</t>
  </si>
  <si>
    <t>Belice</t>
  </si>
  <si>
    <t>Benin</t>
  </si>
  <si>
    <t>Bénin</t>
  </si>
  <si>
    <t>Bhutan</t>
  </si>
  <si>
    <t>Bhoutan</t>
  </si>
  <si>
    <t>Bhután</t>
  </si>
  <si>
    <t>Bolivia (Plurinational State)</t>
  </si>
  <si>
    <t>Bolivie (Etat Plurinational)</t>
  </si>
  <si>
    <t>Bolivia (Estado Plurinacional)</t>
  </si>
  <si>
    <t>Bosnia and Herzegovina</t>
  </si>
  <si>
    <t>Bosnie-Herzégovine</t>
  </si>
  <si>
    <t>Bosnia y Herzegovina</t>
  </si>
  <si>
    <t>Botswana</t>
  </si>
  <si>
    <t>Brazil</t>
  </si>
  <si>
    <t>Brésil</t>
  </si>
  <si>
    <t>Brasil</t>
  </si>
  <si>
    <t>Brunei Darussalam</t>
  </si>
  <si>
    <t>Brunéi Darussalam</t>
  </si>
  <si>
    <t>Bulgaria</t>
  </si>
  <si>
    <t>Bulgarie</t>
  </si>
  <si>
    <t>Burkina Faso</t>
  </si>
  <si>
    <t>Burundi</t>
  </si>
  <si>
    <t>Cabo Verde</t>
  </si>
  <si>
    <t>Cambodia</t>
  </si>
  <si>
    <t>Cambodge</t>
  </si>
  <si>
    <t>Camboya</t>
  </si>
  <si>
    <t>Cameroon</t>
  </si>
  <si>
    <t>Cameroun</t>
  </si>
  <si>
    <t>Camerún</t>
  </si>
  <si>
    <t>Canada</t>
  </si>
  <si>
    <t>Canadá</t>
  </si>
  <si>
    <t>Central African Republic</t>
  </si>
  <si>
    <t>République centrafricaine</t>
  </si>
  <si>
    <t>República Centroafricana</t>
  </si>
  <si>
    <t>Chad</t>
  </si>
  <si>
    <t>Tchad</t>
  </si>
  <si>
    <t>Chile</t>
  </si>
  <si>
    <t>Chili</t>
  </si>
  <si>
    <t>China</t>
  </si>
  <si>
    <t>Chine</t>
  </si>
  <si>
    <t>Colombia</t>
  </si>
  <si>
    <t>Colombie</t>
  </si>
  <si>
    <t>Comoros</t>
  </si>
  <si>
    <t>Comores</t>
  </si>
  <si>
    <t>Comoras</t>
  </si>
  <si>
    <t>Congo</t>
  </si>
  <si>
    <t>Congo (Democratic Republic)</t>
  </si>
  <si>
    <t>Congo (République démocratique)</t>
  </si>
  <si>
    <t>Congo (República Democrática)</t>
  </si>
  <si>
    <t>Cook Islands</t>
  </si>
  <si>
    <t>Îles Cook</t>
  </si>
  <si>
    <t>Islas Cook</t>
  </si>
  <si>
    <t>Costa Rica</t>
  </si>
  <si>
    <t>Côte d'Ivoire</t>
  </si>
  <si>
    <t>Croatia</t>
  </si>
  <si>
    <t>Croatie</t>
  </si>
  <si>
    <t>Croacia</t>
  </si>
  <si>
    <t>Cuba</t>
  </si>
  <si>
    <t>Curacao</t>
  </si>
  <si>
    <t>Curaçao</t>
  </si>
  <si>
    <t>Cyprus</t>
  </si>
  <si>
    <t>Chypre</t>
  </si>
  <si>
    <t>Chipre</t>
  </si>
  <si>
    <t>Czechia</t>
  </si>
  <si>
    <t>République tchèque</t>
  </si>
  <si>
    <t>República Checa</t>
  </si>
  <si>
    <t>Denmark</t>
  </si>
  <si>
    <t>Danemark</t>
  </si>
  <si>
    <t>Dinamarca</t>
  </si>
  <si>
    <t>Djibouti</t>
  </si>
  <si>
    <t>Dominica</t>
  </si>
  <si>
    <t>Dominique</t>
  </si>
  <si>
    <t>Dominican Republic</t>
  </si>
  <si>
    <t>République dominicaine</t>
  </si>
  <si>
    <t>República Dominicana</t>
  </si>
  <si>
    <t>Ecuador</t>
  </si>
  <si>
    <t>Équateur</t>
  </si>
  <si>
    <t>Egypt</t>
  </si>
  <si>
    <t>Égypte</t>
  </si>
  <si>
    <t>Egipto</t>
  </si>
  <si>
    <t>El Salvador</t>
  </si>
  <si>
    <t>Salvador</t>
  </si>
  <si>
    <t>Equatorial Guinea</t>
  </si>
  <si>
    <t>Guinée équatoriale</t>
  </si>
  <si>
    <t>Guinea Ecuatorial</t>
  </si>
  <si>
    <t>Eritrea</t>
  </si>
  <si>
    <t>Érythrée</t>
  </si>
  <si>
    <t>Estonia</t>
  </si>
  <si>
    <t>Estonie</t>
  </si>
  <si>
    <t>Eswatini</t>
  </si>
  <si>
    <t>Ethiopia</t>
  </si>
  <si>
    <t>Éthiopie</t>
  </si>
  <si>
    <t>Etiopía</t>
  </si>
  <si>
    <t>Faeroe Islands</t>
  </si>
  <si>
    <t>Îles Féroé</t>
  </si>
  <si>
    <t>Islas Feroe</t>
  </si>
  <si>
    <t>Fiji</t>
  </si>
  <si>
    <t>Fidji</t>
  </si>
  <si>
    <t>Finland</t>
  </si>
  <si>
    <t>Finlande</t>
  </si>
  <si>
    <t>Finlandia</t>
  </si>
  <si>
    <t>France</t>
  </si>
  <si>
    <t>Francia</t>
  </si>
  <si>
    <t>Gabon</t>
  </si>
  <si>
    <t>Gabón</t>
  </si>
  <si>
    <t>Gambia</t>
  </si>
  <si>
    <t>Gambie</t>
  </si>
  <si>
    <t>Georgia</t>
  </si>
  <si>
    <t>Géorgie</t>
  </si>
  <si>
    <t>Germany</t>
  </si>
  <si>
    <t>Allemagne</t>
  </si>
  <si>
    <t>Alemania</t>
  </si>
  <si>
    <t>Ghana</t>
  </si>
  <si>
    <t>Greece</t>
  </si>
  <si>
    <t>Grèce</t>
  </si>
  <si>
    <t>Grecia</t>
  </si>
  <si>
    <t>Greenland</t>
  </si>
  <si>
    <t>Groenland</t>
  </si>
  <si>
    <t>Groenlandia</t>
  </si>
  <si>
    <t>Grenada</t>
  </si>
  <si>
    <t>Grenade</t>
  </si>
  <si>
    <t>Granada</t>
  </si>
  <si>
    <t>Guatemala</t>
  </si>
  <si>
    <t>Guinea</t>
  </si>
  <si>
    <t>Guinée</t>
  </si>
  <si>
    <t>Guinea-Bissau</t>
  </si>
  <si>
    <t>Guinée-Bissau</t>
  </si>
  <si>
    <t>Guinea Bissau</t>
  </si>
  <si>
    <t>Guyana</t>
  </si>
  <si>
    <t>Haiti</t>
  </si>
  <si>
    <t>Haïti</t>
  </si>
  <si>
    <t>Haití</t>
  </si>
  <si>
    <t>Holy See</t>
  </si>
  <si>
    <t>Saint-Siège (Vatican)</t>
  </si>
  <si>
    <t>Santa Sede</t>
  </si>
  <si>
    <t>Honduras</t>
  </si>
  <si>
    <t>Hungary</t>
  </si>
  <si>
    <t>Hongrie</t>
  </si>
  <si>
    <t>Hungría</t>
  </si>
  <si>
    <t>Iceland</t>
  </si>
  <si>
    <t>Islande</t>
  </si>
  <si>
    <t>Islandia</t>
  </si>
  <si>
    <t>India</t>
  </si>
  <si>
    <t>Inde</t>
  </si>
  <si>
    <t>Indonesia</t>
  </si>
  <si>
    <t>Indonésie</t>
  </si>
  <si>
    <t>Iran (Islamic Republic)</t>
  </si>
  <si>
    <t>Iran</t>
  </si>
  <si>
    <t>Irán (República Islámica)</t>
  </si>
  <si>
    <t>Iraq</t>
  </si>
  <si>
    <t>Irak</t>
  </si>
  <si>
    <t>Ireland</t>
  </si>
  <si>
    <t>Irlande</t>
  </si>
  <si>
    <t>Irlanda</t>
  </si>
  <si>
    <t>Israel</t>
  </si>
  <si>
    <t>Israël</t>
  </si>
  <si>
    <t>Italy</t>
  </si>
  <si>
    <t>Italie</t>
  </si>
  <si>
    <t>Italia</t>
  </si>
  <si>
    <t>Jamaica</t>
  </si>
  <si>
    <t>Jamaïque</t>
  </si>
  <si>
    <t>Japan</t>
  </si>
  <si>
    <t>Japon</t>
  </si>
  <si>
    <t>Japón</t>
  </si>
  <si>
    <t>Jordan</t>
  </si>
  <si>
    <t>Jordanie</t>
  </si>
  <si>
    <t>Jordania</t>
  </si>
  <si>
    <t>Kazakhstan</t>
  </si>
  <si>
    <t>Kazajstán</t>
  </si>
  <si>
    <t>Kenya</t>
  </si>
  <si>
    <t>Kiribati</t>
  </si>
  <si>
    <t>Korea (Democratic Peoples Republic)</t>
  </si>
  <si>
    <t>Corée du Nord</t>
  </si>
  <si>
    <t>Corea (República Popular Democrática)</t>
  </si>
  <si>
    <t>Korea (Republic)</t>
  </si>
  <si>
    <t>Corée du Sud</t>
  </si>
  <si>
    <t>Corea (lRepública)</t>
  </si>
  <si>
    <t>Kosovo</t>
  </si>
  <si>
    <t>Kuwait</t>
  </si>
  <si>
    <t>Koweït</t>
  </si>
  <si>
    <t>Kyrgyzstan</t>
  </si>
  <si>
    <t>Kirghizistan</t>
  </si>
  <si>
    <t>Kirguistán</t>
  </si>
  <si>
    <t>Lao (Peoples Democratic Republic)</t>
  </si>
  <si>
    <t>Laos</t>
  </si>
  <si>
    <t>Lao, (República Democrática Popular)</t>
  </si>
  <si>
    <t>Latvia</t>
  </si>
  <si>
    <t>Lettonie</t>
  </si>
  <si>
    <t>Letonia</t>
  </si>
  <si>
    <t>Lebanon</t>
  </si>
  <si>
    <t>Liban</t>
  </si>
  <si>
    <t>Líbano</t>
  </si>
  <si>
    <t>Lesotho</t>
  </si>
  <si>
    <t>Liberia</t>
  </si>
  <si>
    <t>Libya</t>
  </si>
  <si>
    <t>Libye</t>
  </si>
  <si>
    <t>Libia</t>
  </si>
  <si>
    <t>Liechtenstein</t>
  </si>
  <si>
    <t>Lithuania</t>
  </si>
  <si>
    <t>Lituanie</t>
  </si>
  <si>
    <t>Lituania</t>
  </si>
  <si>
    <t>Luxembourg</t>
  </si>
  <si>
    <t>Luxemburgo</t>
  </si>
  <si>
    <t>Madagascar</t>
  </si>
  <si>
    <t>Malawi</t>
  </si>
  <si>
    <t>Malaysia</t>
  </si>
  <si>
    <t>Malaisie</t>
  </si>
  <si>
    <t>Malasia</t>
  </si>
  <si>
    <t>Maldives</t>
  </si>
  <si>
    <t>Maldivas</t>
  </si>
  <si>
    <t>Mali</t>
  </si>
  <si>
    <t>Malí</t>
  </si>
  <si>
    <t>Malta</t>
  </si>
  <si>
    <t>Malte</t>
  </si>
  <si>
    <t>Marshall Islands</t>
  </si>
  <si>
    <t>Îles Marshall</t>
  </si>
  <si>
    <t>Islas Marshall</t>
  </si>
  <si>
    <t>Mauritania</t>
  </si>
  <si>
    <t>Mauritanie</t>
  </si>
  <si>
    <t>Mauritius</t>
  </si>
  <si>
    <t>Maurice</t>
  </si>
  <si>
    <t>Mauricio</t>
  </si>
  <si>
    <t>Mexico</t>
  </si>
  <si>
    <t>Mexique</t>
  </si>
  <si>
    <t>México</t>
  </si>
  <si>
    <t>Micronesia (Federated States)</t>
  </si>
  <si>
    <t>Micronésie</t>
  </si>
  <si>
    <t>Micronesia (Estados Federados)</t>
  </si>
  <si>
    <t>Moldova</t>
  </si>
  <si>
    <t>Moldavie</t>
  </si>
  <si>
    <t>Moldova (lRepública)</t>
  </si>
  <si>
    <t>Monaco</t>
  </si>
  <si>
    <t>Mónaco</t>
  </si>
  <si>
    <t>Mongolia</t>
  </si>
  <si>
    <t>Mongolie</t>
  </si>
  <si>
    <t>Montenegro</t>
  </si>
  <si>
    <t>Monténégro</t>
  </si>
  <si>
    <t>Morocco</t>
  </si>
  <si>
    <t>Maroc</t>
  </si>
  <si>
    <t>Marruecos</t>
  </si>
  <si>
    <t>Mozambique</t>
  </si>
  <si>
    <t>Myanmar</t>
  </si>
  <si>
    <t>Birmanie</t>
  </si>
  <si>
    <t>Namibia</t>
  </si>
  <si>
    <t>Namibie</t>
  </si>
  <si>
    <t>Nauru</t>
  </si>
  <si>
    <t>Nepal</t>
  </si>
  <si>
    <t>Népal</t>
  </si>
  <si>
    <t>Netherlands</t>
  </si>
  <si>
    <t>Pays-Bas</t>
  </si>
  <si>
    <t>Países Bajos</t>
  </si>
  <si>
    <t>New Zealand</t>
  </si>
  <si>
    <t>Nouvelle-Zélande</t>
  </si>
  <si>
    <t>Nueva Zelandia</t>
  </si>
  <si>
    <t>Nicaragua</t>
  </si>
  <si>
    <t>Niger</t>
  </si>
  <si>
    <t>Níger</t>
  </si>
  <si>
    <t>Nigeria</t>
  </si>
  <si>
    <t>Niue</t>
  </si>
  <si>
    <t>North Macedonia</t>
  </si>
  <si>
    <t>Macédoine du Nord</t>
  </si>
  <si>
    <t>Macedonia del Norte</t>
  </si>
  <si>
    <t>Norway</t>
  </si>
  <si>
    <t>Norvège</t>
  </si>
  <si>
    <t>Noruega</t>
  </si>
  <si>
    <t>Oman</t>
  </si>
  <si>
    <t>Omán</t>
  </si>
  <si>
    <t>Pakistan</t>
  </si>
  <si>
    <t>Pakistán</t>
  </si>
  <si>
    <t>Palau</t>
  </si>
  <si>
    <t>Palaos</t>
  </si>
  <si>
    <t>Palestine</t>
  </si>
  <si>
    <t>Palestina (Estado)</t>
  </si>
  <si>
    <t>Panama</t>
  </si>
  <si>
    <t>Panamá</t>
  </si>
  <si>
    <t>Papua New Guinea</t>
  </si>
  <si>
    <t>Papouasie-Nouvelle-Guinée</t>
  </si>
  <si>
    <t>Papua Nueva Guinea</t>
  </si>
  <si>
    <t>Paraguay</t>
  </si>
  <si>
    <t>Peru</t>
  </si>
  <si>
    <t>Pérou</t>
  </si>
  <si>
    <t>Perú</t>
  </si>
  <si>
    <t>Philippines</t>
  </si>
  <si>
    <t>Filipinas</t>
  </si>
  <si>
    <t>Poland</t>
  </si>
  <si>
    <t>Pologne</t>
  </si>
  <si>
    <t>Polonia</t>
  </si>
  <si>
    <t>Portugal</t>
  </si>
  <si>
    <t>Qatar</t>
  </si>
  <si>
    <t>Romania</t>
  </si>
  <si>
    <t>Roumanie</t>
  </si>
  <si>
    <t>Rumania</t>
  </si>
  <si>
    <t>Russian Federation</t>
  </si>
  <si>
    <t>Russie</t>
  </si>
  <si>
    <t>Rusia (Federación)</t>
  </si>
  <si>
    <t>Rwanda</t>
  </si>
  <si>
    <t>Saint Kitts and Nevis</t>
  </si>
  <si>
    <t>Saint-Christophe-et-Niévès</t>
  </si>
  <si>
    <t>Saint Kitts y Nevis</t>
  </si>
  <si>
    <t>Saint Lucia</t>
  </si>
  <si>
    <t>Sainte-Lucie</t>
  </si>
  <si>
    <t>Santa Lucía</t>
  </si>
  <si>
    <t>Saint Vincent and Grenadines</t>
  </si>
  <si>
    <t>Saint-Vincent-et-les Grenadines</t>
  </si>
  <si>
    <t>San Vicente y las Granadinas</t>
  </si>
  <si>
    <t>Samoa</t>
  </si>
  <si>
    <t>San Marino</t>
  </si>
  <si>
    <t>Saint-Marin</t>
  </si>
  <si>
    <t>Sao Tome and Principe</t>
  </si>
  <si>
    <t>Sao Tomé-et-Principe</t>
  </si>
  <si>
    <t>Santo Tomé y Príncipe</t>
  </si>
  <si>
    <t>Saudi Arabia</t>
  </si>
  <si>
    <t>Arabie saoudite</t>
  </si>
  <si>
    <t>Arabia Saudita</t>
  </si>
  <si>
    <t>Senegal</t>
  </si>
  <si>
    <t>Sénégal</t>
  </si>
  <si>
    <t>Serbia</t>
  </si>
  <si>
    <t>Serbie</t>
  </si>
  <si>
    <t>Seychelles</t>
  </si>
  <si>
    <t>Sierra Leone</t>
  </si>
  <si>
    <t>Sierra leona</t>
  </si>
  <si>
    <t>Singapore</t>
  </si>
  <si>
    <t>Singapour</t>
  </si>
  <si>
    <t>Singapur</t>
  </si>
  <si>
    <t>Sint Maarten (Dutch part)</t>
  </si>
  <si>
    <t>Sint Maarten</t>
  </si>
  <si>
    <t>Sint Maarten (parte neerlandesa)</t>
  </si>
  <si>
    <t>Slovakia</t>
  </si>
  <si>
    <t>Slovaquie</t>
  </si>
  <si>
    <t>Eslovaquia</t>
  </si>
  <si>
    <t>Slovenia</t>
  </si>
  <si>
    <t>Slovénie</t>
  </si>
  <si>
    <t>Eslovenia</t>
  </si>
  <si>
    <t>Solomon Islands</t>
  </si>
  <si>
    <t>Salomon</t>
  </si>
  <si>
    <t>Islas Salomón</t>
  </si>
  <si>
    <t>Somalia</t>
  </si>
  <si>
    <t>Somalie</t>
  </si>
  <si>
    <t>South Africa</t>
  </si>
  <si>
    <t>Afrique du Sud</t>
  </si>
  <si>
    <t>Sudáfrica</t>
  </si>
  <si>
    <t>South Sudan</t>
  </si>
  <si>
    <t>Soudan du Sud</t>
  </si>
  <si>
    <t>Sudán del Sur</t>
  </si>
  <si>
    <t>Spain</t>
  </si>
  <si>
    <t>Espagne</t>
  </si>
  <si>
    <t>España</t>
  </si>
  <si>
    <t>Sri Lanka</t>
  </si>
  <si>
    <t>Sudan</t>
  </si>
  <si>
    <t>Soudan</t>
  </si>
  <si>
    <t>Sudán</t>
  </si>
  <si>
    <t>Suriname</t>
  </si>
  <si>
    <t>Sweden</t>
  </si>
  <si>
    <t>Suède</t>
  </si>
  <si>
    <t>Suecia</t>
  </si>
  <si>
    <t>Switzerland</t>
  </si>
  <si>
    <t>Suisse</t>
  </si>
  <si>
    <t>Suiza</t>
  </si>
  <si>
    <t>Syrian Arab Republic</t>
  </si>
  <si>
    <t>Syrie</t>
  </si>
  <si>
    <t>Siria (República Árabe)</t>
  </si>
  <si>
    <t>Taiwan</t>
  </si>
  <si>
    <t>Taïwan</t>
  </si>
  <si>
    <t>Taiwán</t>
  </si>
  <si>
    <t>Tajikistan</t>
  </si>
  <si>
    <t>Tadjikistan</t>
  </si>
  <si>
    <t>Tayikistán</t>
  </si>
  <si>
    <t>Tanzania (United Republic)</t>
  </si>
  <si>
    <t>Tanzanie (République Unie)</t>
  </si>
  <si>
    <t>Tanzania (República Unida)</t>
  </si>
  <si>
    <t>Thailand</t>
  </si>
  <si>
    <t>Thaïlande</t>
  </si>
  <si>
    <t>Tailandia</t>
  </si>
  <si>
    <t>Timor-Leste</t>
  </si>
  <si>
    <t>Timor oriental</t>
  </si>
  <si>
    <t>Togo</t>
  </si>
  <si>
    <t>Tokelau</t>
  </si>
  <si>
    <t>Tonga</t>
  </si>
  <si>
    <t>Trinidad and Tobago</t>
  </si>
  <si>
    <t>Trinité-et-Tobago</t>
  </si>
  <si>
    <t>Trinidad y Tabago</t>
  </si>
  <si>
    <t>Tunisia</t>
  </si>
  <si>
    <t>Tunisie</t>
  </si>
  <si>
    <t>Túnez</t>
  </si>
  <si>
    <t>Turkey</t>
  </si>
  <si>
    <t>Turquie</t>
  </si>
  <si>
    <t>Turquía</t>
  </si>
  <si>
    <t>Turkmenistan</t>
  </si>
  <si>
    <t>Turkménistan</t>
  </si>
  <si>
    <t>Turkmenistán</t>
  </si>
  <si>
    <t>Tuvalu</t>
  </si>
  <si>
    <t>Uganda</t>
  </si>
  <si>
    <t>Ouganda</t>
  </si>
  <si>
    <t>Ukraine</t>
  </si>
  <si>
    <t>Ucrania</t>
  </si>
  <si>
    <t>United Arab Emirates</t>
  </si>
  <si>
    <t>Émirats arabes unis</t>
  </si>
  <si>
    <t>Emiratos Árabes Unidos</t>
  </si>
  <si>
    <t>United Kingdom</t>
  </si>
  <si>
    <t>Royaume-Uni</t>
  </si>
  <si>
    <t>Reino Unido de Gran Bretaña e Irlanda del Norte</t>
  </si>
  <si>
    <t>United States</t>
  </si>
  <si>
    <t>États-Unis</t>
  </si>
  <si>
    <t>Estados Unidos de América</t>
  </si>
  <si>
    <t>Uruguay</t>
  </si>
  <si>
    <t>Uzbekistan</t>
  </si>
  <si>
    <t>Ouzbékistan</t>
  </si>
  <si>
    <t>Uzbekistán</t>
  </si>
  <si>
    <t>Vanuatu</t>
  </si>
  <si>
    <t>Venezuela</t>
  </si>
  <si>
    <t>Viet Nam</t>
  </si>
  <si>
    <t>Viêt Nam</t>
  </si>
  <si>
    <t>Western Sahara</t>
  </si>
  <si>
    <t>Sahara occidental</t>
  </si>
  <si>
    <t>Sahara Occidental</t>
  </si>
  <si>
    <t>Yemen</t>
  </si>
  <si>
    <t>Yémen</t>
  </si>
  <si>
    <t>Zambia</t>
  </si>
  <si>
    <t>Zambie</t>
  </si>
  <si>
    <t>Zimbabwe</t>
  </si>
  <si>
    <t>Zanzibar</t>
  </si>
  <si>
    <t>Wallis and Futuna Islands</t>
  </si>
  <si>
    <t>HIV/AIDS</t>
  </si>
  <si>
    <r>
      <rPr>
        <sz val="11"/>
        <rFont val="Calibri"/>
        <family val="2"/>
      </rPr>
      <t>VIH/sida</t>
    </r>
  </si>
  <si>
    <t>VIH/SIDA</t>
  </si>
  <si>
    <t>Treatment, care and support - "Treatment" tab</t>
  </si>
  <si>
    <t>Traitement, prise en charge et soutien - Onglet « Traitement »</t>
  </si>
  <si>
    <t>Tratamiento, atención y apoyo - Pestaña "Tratamiento"</t>
  </si>
  <si>
    <t>For ART, it is encouraged to complete separate tables for adults and for children, however the option to complete in aggregate is also provided.</t>
  </si>
  <si>
    <t>Pour le TARV, il est conseillé de remplir des tableaux distincts pour les adultes et pour les enfants. Toutefois, l’option en un tableau consolidé est aussi fournie.</t>
  </si>
  <si>
    <t>Estimated population in need/at risk:
This refers to all adults and/or children living with HIV.</t>
  </si>
  <si>
    <t>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</si>
  <si>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Elimination of vertical transmission of HIV, syphilis and hepatitis B - "EMTCT" tab</t>
  </si>
  <si>
    <t>Élimination de la transmission verticale du VIH, de la syphilis et de l'hépatite B – Onglet « ETME - EMTCT »</t>
  </si>
  <si>
    <t>Eliminación de la transmisión maternoinfantil del VIH, la sífilis y la hepatitis B - Ficha "Eliminación de la transmisión maternoinfantil"</t>
  </si>
  <si>
    <t>Estimated population in need/at risk:
It refers to the estimated number of HIV-positive pregnant women.</t>
  </si>
  <si>
    <r>
      <rPr>
        <sz val="11"/>
        <rFont val="Calibri"/>
        <family val="2"/>
      </rPr>
      <t>Population cible</t>
    </r>
  </si>
  <si>
    <t>Población objetivo</t>
  </si>
  <si>
    <t>Differentiated HIV Testing Services - "HIV Testing" tab</t>
  </si>
  <si>
    <t xml:space="preserve">Services de dépistage différenciés du VIH – Onglet « Test VIH » </t>
  </si>
  <si>
    <t>Servicios diferenciados de pruebas del VIH - Pestaña "Pruebas del VIH"</t>
  </si>
  <si>
    <t>HIV Prevention programs gap table - "Prevention" tab</t>
  </si>
  <si>
    <t>Población estimada con necesidades o en riesgo:
Se refiere al número estimado de personas de la población clave o vulnerable especificada que necesitan prevención.</t>
  </si>
  <si>
    <t>Country target:
Refers to NSP or any other latest agreed country target.</t>
  </si>
  <si>
    <t>Estimation des besoins actuels du pays</t>
  </si>
  <si>
    <t>Pre-exposure prophylaxis (PrEP) gap table - "PrEP gap table" tab</t>
  </si>
  <si>
    <t>B1. Cibles globales selon la stratégie mondiale de lutte contre le sida</t>
  </si>
  <si>
    <t>B. Metas del país (según el Plan Estratégico Nacional)</t>
  </si>
  <si>
    <t>Country need to meet global targets already covered</t>
  </si>
  <si>
    <t>Besoins du pays pour atteindre les objectifs globaux qui sont déjà couverts </t>
  </si>
  <si>
    <t>C1. Global target planned to be covered by domestic resources</t>
  </si>
  <si>
    <t>C1. Cibles globales devant être couverts par des ressources nationales</t>
  </si>
  <si>
    <t>C2. Global target planned to be covered by external resources</t>
  </si>
  <si>
    <t>C2. Cibles globales devant être couverts par des ressources extérieures</t>
  </si>
  <si>
    <t>C3. Total global target already covered</t>
  </si>
  <si>
    <t>C3. Cibles globales déjà couvertes</t>
  </si>
  <si>
    <t xml:space="preserve">Lacunes programmatiques </t>
  </si>
  <si>
    <t>Condom gap table - "Condom gap table" tab</t>
  </si>
  <si>
    <t>D. Expected annual gap in meeting the need: B1 - C3</t>
  </si>
  <si>
    <t>D. Déficit anual previsto para cubrir la necesidad: 
A - C3</t>
  </si>
  <si>
    <t>Besoins du pays pour atteindre les cibles globales déjà couverts par la somme allouée</t>
  </si>
  <si>
    <t>E. Targets to be financed by allocation amount</t>
  </si>
  <si>
    <t>E. Cibles devant être financées par la somme allouée</t>
  </si>
  <si>
    <t xml:space="preserve">E. Metas que se van a financiar con el monto asignado </t>
  </si>
  <si>
    <t>F. Coverage from allocation amount and other resources: E + C3</t>
  </si>
  <si>
    <t xml:space="preserve">F. Cobertura total realizada con el monto asignado y otros recursos: E + C3 </t>
  </si>
  <si>
    <t>Total number of condoms needed (A1 - A3): 
This refers to the estimated number of condoms needed (male and female) to meet global coverage targets. Use the total condoms required for the relevant key or vulnerable population (A) and insert the total number of male condoms into A1. The number of female condoms will automatically calculate into A2. 
Please attach the completed tool as an annex to the concept note submission.</t>
  </si>
  <si>
    <t xml:space="preserve">G. Remaining gap: B1 - F </t>
  </si>
  <si>
    <t xml:space="preserve">Country target:
Refers to NSP or any other latest agreed country target. </t>
  </si>
  <si>
    <t xml:space="preserve">A. Nombre total de personnes à risque qui devraient recevoir la PrEP </t>
  </si>
  <si>
    <t>F. PrEP from allocation amount and other resources: E + C3</t>
  </si>
  <si>
    <t>"TB-HIV" tab</t>
  </si>
  <si>
    <t>Pestaña "Tuberculosis-VIH"</t>
  </si>
  <si>
    <t>Male Circumcision</t>
  </si>
  <si>
    <t>Circoncision masculine</t>
  </si>
  <si>
    <t>Circuncisión Masculina</t>
  </si>
  <si>
    <t>Prevention - voluntary male medical circumcision</t>
  </si>
  <si>
    <t>Prévention - Circoncision médicale masculine volontaire</t>
  </si>
  <si>
    <r>
      <rPr>
        <sz val="11"/>
        <color rgb="FFFF0000"/>
        <rFont val="Arial"/>
        <family val="2"/>
      </rPr>
      <t>Prevención</t>
    </r>
    <r>
      <rPr>
        <sz val="11"/>
        <rFont val="Arial"/>
        <family val="2"/>
      </rPr>
      <t xml:space="preserve">- circuncisión </t>
    </r>
    <r>
      <rPr>
        <sz val="11"/>
        <color rgb="FFFF0000"/>
        <rFont val="Arial"/>
        <family val="2"/>
      </rPr>
      <t>médica</t>
    </r>
    <r>
      <rPr>
        <sz val="11"/>
        <rFont val="Arial"/>
        <family val="2"/>
      </rPr>
      <t xml:space="preserve"> masculina </t>
    </r>
    <r>
      <rPr>
        <sz val="11"/>
        <color rgb="FFFF0000"/>
        <rFont val="Arial"/>
        <family val="2"/>
      </rPr>
      <t>voluntaria</t>
    </r>
  </si>
  <si>
    <t>Coverage indicator: 
Percentage of people living with HIV newly initiated on ART who were screened for TB.</t>
  </si>
  <si>
    <t xml:space="preserve">Number of medical male circumcisions performed </t>
  </si>
  <si>
    <t xml:space="preserve">Nombre de circoncisions médicales masculines pratiquées. </t>
  </si>
  <si>
    <t xml:space="preserve">Número de circuncisiones médicas masculinas practicadas </t>
  </si>
  <si>
    <t>Estimated population in need/at risk: 
Refers to all people living with HIV newly initiated on ART.</t>
  </si>
  <si>
    <t>Besoins du pays pour atteindre les cibles globales qui sont déjà couverts </t>
  </si>
  <si>
    <t>C1. Cible globale devant être couverte par des ressources nationales</t>
  </si>
  <si>
    <t>C1. Meta del país que se va a financiar con recursos nacionales</t>
  </si>
  <si>
    <t>C2. Cible globale devant être couverte par des ressources extérieures</t>
  </si>
  <si>
    <t xml:space="preserve">C2. Meta del país que se va a financiar con recursos externos </t>
  </si>
  <si>
    <t>Programmatic gap: 
The programmatic gap is calculated based on total need (row A).</t>
  </si>
  <si>
    <t>C3. Total de la cible globale déjà couvert</t>
  </si>
  <si>
    <t>D. Expected annual gap in meeting the need: B - C3</t>
  </si>
  <si>
    <t>D. Déficit anual previsto para alcanzar la meta del país: B - C3</t>
  </si>
  <si>
    <t xml:space="preserve">Besoins du pays pour atteindre les cibles globales qui sont déjà couverts par la somme allouée </t>
  </si>
  <si>
    <t xml:space="preserve">Coverage indicator: 
Percentage of registered new and relapse TB patients with documented HIV status. </t>
  </si>
  <si>
    <t xml:space="preserve">Indicador de cobertura: 
Porcentaje de casos nuevos y recaídas de tuberculosis registrados cuyo estado serológico respecto al VIH ha sido documentado. </t>
  </si>
  <si>
    <t xml:space="preserve">G. Remaining gap: B - F </t>
  </si>
  <si>
    <t>G. Déficit restante: A - F</t>
  </si>
  <si>
    <t>Estimated population in need/at risk: 
Refers to the total number of new and relapse TB patients registered.</t>
  </si>
  <si>
    <t>Población estimada con necesidades o en riesgo: 
Se refiere al número total de casos nuevos y recaídas de tuberculosis registrados.</t>
  </si>
  <si>
    <t>All "%" targets from rows C3 to G are based on numerical target in row A.</t>
  </si>
  <si>
    <t>Toutes les cibles en % des lignes C3 à G sont basées sur les valeurs numériques de la ligne A.</t>
  </si>
  <si>
    <t>Todos los "%" de las metas de las filas C a G están basados en la meta numérica de la fila B</t>
  </si>
  <si>
    <t>Prevention - Pre-exposure prophylaxis</t>
  </si>
  <si>
    <t>Prévention – prophylaxie préexposition (PrEP)</t>
  </si>
  <si>
    <t>Number of "key and vulnerable populations" who received any PrEP product at least once during the reporting period</t>
  </si>
  <si>
    <t xml:space="preserve">Pourcentage de populations « clés et vulnérables » qui ont reçu une PrEP au moins une fois durant la période de rapportage </t>
  </si>
  <si>
    <t xml:space="preserve">TB/HIV - TB/HIV Treatment and care </t>
  </si>
  <si>
    <t>Coverage indicator: 
Proportion of HIV-positive TB patients (new and relapse) on ART during TB treatment.</t>
  </si>
  <si>
    <t>Estimated population in need/at risk: 
Refers to the total number of expected HIV positive new and relapse TB patients registered in the period.</t>
  </si>
  <si>
    <t>Prévention - Programmation et gestion des préservatifs au niveau national</t>
  </si>
  <si>
    <t xml:space="preserve">Prevención - Planificación y gestión nacional de preservativos </t>
  </si>
  <si>
    <t>Number of condoms distributed by the program (male and female)</t>
  </si>
  <si>
    <t>Nombre de préservatifs distribués par le programme (masculins et féminins)</t>
  </si>
  <si>
    <t>Toutes les populations prioritaires</t>
  </si>
  <si>
    <t>TB/HIV - TB/HIV prevention (only for PLHIVs)</t>
  </si>
  <si>
    <t>A1. Total male condoms needed</t>
  </si>
  <si>
    <t>A1. Nombre total de préservatifs masculins nécessaires</t>
  </si>
  <si>
    <t>A1. Número total de preservativos masculinos necesarios</t>
  </si>
  <si>
    <t>Coverage indicator: 
Percentage of PLHIV currently enrolled on ART who started TB preventive therapy during the reporting period.</t>
  </si>
  <si>
    <t>A2. Total female condoms needed</t>
  </si>
  <si>
    <t>A2. Nombre total de préservatifs féminins nécessaires</t>
  </si>
  <si>
    <t>A2. Número total de preservativos femeninos necesarios</t>
  </si>
  <si>
    <t>A3. Total condoms needed</t>
  </si>
  <si>
    <t xml:space="preserve">A3. Nombre total de préservatifs nécessaires </t>
  </si>
  <si>
    <t>B1. Country targets- male condoms
(from National Strategic Plan)</t>
  </si>
  <si>
    <r>
      <rPr>
        <sz val="11"/>
        <rFont val="Calibri"/>
        <family val="2"/>
      </rPr>
      <t>B1. Cibles du pays- préservatifs masculins
(à partir du plan stratégique national)</t>
    </r>
  </si>
  <si>
    <t>B1. Metas del país - preservativos masculinos (según el Plan Estratégico Nacional)</t>
  </si>
  <si>
    <t>Programmatic gap: 
The programmatic gap is calculated based on total need (line A).</t>
  </si>
  <si>
    <t>B2. Country targets- female condoms
(from National Strategic Plan)</t>
  </si>
  <si>
    <r>
      <rPr>
        <sz val="11"/>
        <rFont val="Calibri"/>
        <family val="2"/>
      </rPr>
      <t>B2. Cibles du pays- préservatifs féminins
(à partir du plan stratégique national)</t>
    </r>
  </si>
  <si>
    <t>B2. Metas del país - preservativos femeninos (según el Plan Estratégico Nacional)</t>
  </si>
  <si>
    <t>Country need to meet global target already covered by funding resource</t>
  </si>
  <si>
    <t>C1. Cible globale devant être couverte par des ressources nationales, y compris le secteur privé, le cas échéant</t>
  </si>
  <si>
    <t>Global target already covered by type of condom</t>
  </si>
  <si>
    <t>Cible globale déjà couverte par type de préservatif</t>
  </si>
  <si>
    <t>C4. Cible globale qui devrait être couverte (ressources nationales et extérieures) - préservatifs masculins</t>
  </si>
  <si>
    <t>C5. Cible globale qui devrait être couverte (ressources nationales et extérieures) - préservatifs féminins</t>
  </si>
  <si>
    <t>Besoins nationaux par rapport la cible globale déjà couverts par la somme allouée</t>
  </si>
  <si>
    <r>
      <rPr>
        <sz val="11"/>
        <rFont val="Calibri"/>
        <family val="2"/>
      </rPr>
      <t>E1. Cibles devant être financées par la somme allouée - préservatifs masculins</t>
    </r>
  </si>
  <si>
    <t>E1. Metas que se van a financiar con el monto asignado - preservativos masculinos</t>
  </si>
  <si>
    <t>E2. Targets to be financed by allocation amount- female condoms</t>
  </si>
  <si>
    <r>
      <rPr>
        <sz val="11"/>
        <rFont val="Calibri"/>
        <family val="2"/>
      </rPr>
      <t>E2. Cibles devant être financées par la somme allouée - préservatifs féminins</t>
    </r>
  </si>
  <si>
    <t>E2. Metas que se van a financiar con el monto asignado - preservativos femeninos</t>
  </si>
  <si>
    <t>F1. Coverage from allocation amount and other resources- male condoms:
 E1 + C4</t>
  </si>
  <si>
    <t>F1. Cobertura realizada con el monto asignado y otros recursos - preservativos masculinos:
 E1 + C4</t>
  </si>
  <si>
    <t>F2. Coverage from allocation amount and other resources- female condoms:
 E2 + C5</t>
  </si>
  <si>
    <t>F2. Cobertura realizada con el monto asignado y otros recursos - preservativos femeninos:
 E2 + C5</t>
  </si>
  <si>
    <t>G1. Remaining gap- male condoms: A1 - F1</t>
  </si>
  <si>
    <t>G1. Déficit restante - preservativos masculinos: B1 - F1</t>
  </si>
  <si>
    <t>G2. Remaining gap- female condoms: A2 - F2</t>
  </si>
  <si>
    <t>G2. Déficit restante - preservativos femeninos: B2 - F2</t>
  </si>
  <si>
    <t>All "%" targets from rows C3 to G are based on numerical target in row A1 and A2.</t>
  </si>
  <si>
    <t>Toutes les cibles en % des rangées C3 à G sont basées sur les valeurs numériques des rangées B1 et B2.</t>
  </si>
  <si>
    <t xml:space="preserve">Todos los "%" de las metas de las filas C3 a G están basados en la meta numérica de las filas B1 y B2 </t>
  </si>
  <si>
    <t>Prevention- key populations</t>
  </si>
  <si>
    <t xml:space="preserve">Prévention - populations clés </t>
  </si>
  <si>
    <t>Prevención- poblaciones clave</t>
  </si>
  <si>
    <t>Number of condoms and lubricants distributed (male and female)</t>
  </si>
  <si>
    <r>
      <rPr>
        <sz val="11"/>
        <rFont val="Calibri"/>
        <family val="2"/>
      </rPr>
      <t>Nombre de préservatifs et de lubrifiants distribués (masculins et féminins)</t>
    </r>
  </si>
  <si>
    <t>Número de preservativos y lubricantes distribuidos (masculinos y femeninos)</t>
  </si>
  <si>
    <t>Prevention - People who inject drugs and their partners</t>
  </si>
  <si>
    <t>Prévention - personnes qui s'injectent des drogues et leurs partenaires</t>
  </si>
  <si>
    <r>
      <rPr>
        <sz val="11"/>
        <color rgb="FFFF0000"/>
        <rFont val="Arial"/>
        <family val="2"/>
      </rPr>
      <t xml:space="preserve">Prevención- </t>
    </r>
    <r>
      <rPr>
        <sz val="11"/>
        <rFont val="Arial"/>
        <family val="2"/>
      </rPr>
      <t>personas que se inyectan drogas y sus parejas</t>
    </r>
  </si>
  <si>
    <t xml:space="preserve">Number of needles and syringes distributed </t>
  </si>
  <si>
    <r>
      <rPr>
        <sz val="11"/>
        <color theme="1"/>
        <rFont val="Calibri"/>
        <family val="2"/>
      </rPr>
      <t xml:space="preserve">Nombre d'aiguilles et de seringues distribuées </t>
    </r>
  </si>
  <si>
    <t>Número de agujas y jeringuillas distribuidas</t>
  </si>
  <si>
    <t>people who inject drugs and their partners</t>
  </si>
  <si>
    <t>personnes qui s'injectent des drogues et leurs partenaires </t>
  </si>
  <si>
    <t>personas que se inyectan drogas y sus parejas</t>
  </si>
  <si>
    <t>HIV/AIDS Programmatic Gap Table - Needle and syringe programs</t>
  </si>
  <si>
    <r>
      <rPr>
        <sz val="11"/>
        <color theme="1"/>
        <rFont val="Calibri"/>
        <family val="2"/>
      </rPr>
      <t>Tableau des déficits programmatiques pour le VIH/sida - Programmes de distribution d'aiguilles et de seringues</t>
    </r>
  </si>
  <si>
    <t xml:space="preserve">Tabla de brecha programática para el VIH/SIDA - Programas de agujas y jeringuillas </t>
  </si>
  <si>
    <r>
      <rPr>
        <sz val="11"/>
        <color theme="1"/>
        <rFont val="Arial"/>
        <family val="2"/>
      </rPr>
      <t>Veuillez lire attentivement la feuille Instructions avant de compléter le tableau d'analyse des déficits programmatiques.</t>
    </r>
  </si>
  <si>
    <t>Lea detenidamente la hoja de instrucciones antes de completar la tabla de brecha programática.</t>
  </si>
  <si>
    <t>Needles and syringes to be distributed per person per year</t>
  </si>
  <si>
    <r>
      <rPr>
        <sz val="11"/>
        <color theme="1"/>
        <rFont val="Calibri"/>
        <family val="2"/>
      </rPr>
      <t>Nombre d'aiguilles et de seringues à distribuer par personne et par an</t>
    </r>
  </si>
  <si>
    <t>Número de agujas y jeringuillas que se distribuirán por persona al año</t>
  </si>
  <si>
    <r>
      <rPr>
        <sz val="11"/>
        <color theme="1"/>
        <rFont val="Arial"/>
        <family val="2"/>
      </rPr>
      <t>Pour remplir cette feuille de présentation, sélectionnez un lieu géographique et un type de candidat dans les listes déroulantes.</t>
    </r>
  </si>
  <si>
    <t xml:space="preserve">Para completar la portada, seleccione el tipo de zona geográfica y el tipo de solicitante de las listas desplegables. </t>
  </si>
  <si>
    <t>A. Total needles and syringes needed</t>
  </si>
  <si>
    <r>
      <rPr>
        <sz val="11"/>
        <color theme="1"/>
        <rFont val="Calibri"/>
        <family val="2"/>
      </rPr>
      <t>A. Nombre total d'aiguilles et de seringues nécessaire</t>
    </r>
  </si>
  <si>
    <t>A. Número total de agujas y jeringuillas necesarias</t>
  </si>
  <si>
    <r>
      <rPr>
        <sz val="11"/>
        <color theme="1"/>
        <rFont val="Arial"/>
        <family val="2"/>
      </rPr>
      <t>Candidat</t>
    </r>
  </si>
  <si>
    <t>B. Country target- Needles and syringes to be distributed (from National Strategic Plan)</t>
  </si>
  <si>
    <r>
      <rPr>
        <sz val="11"/>
        <color theme="1"/>
        <rFont val="Calibri"/>
        <family val="2"/>
      </rPr>
      <t>B. Cible du pays - Nombre d'aiguilles et de seringues à distribuer (à partir du plan stratégique national)</t>
    </r>
  </si>
  <si>
    <t>B. Meta del país - Número de agujas y jeringuillas que se van a distribuir (según el Plan Estratégico Nacional)</t>
  </si>
  <si>
    <r>
      <rPr>
        <sz val="11"/>
        <color theme="1"/>
        <rFont val="Arial"/>
        <family val="2"/>
      </rPr>
      <t>Composante</t>
    </r>
  </si>
  <si>
    <t>D. Déficit anual previsto para satisfacer las necesidad - agujas y jeringuillas: B - C3</t>
  </si>
  <si>
    <r>
      <rPr>
        <sz val="11"/>
        <color theme="1"/>
        <rFont val="Arial"/>
        <family val="2"/>
      </rPr>
      <t>Type de candidat</t>
    </r>
  </si>
  <si>
    <t>E. Targets to be financed by allocation amount- needles and syringes</t>
  </si>
  <si>
    <r>
      <rPr>
        <sz val="11"/>
        <color theme="1"/>
        <rFont val="Calibri"/>
        <family val="2"/>
      </rPr>
      <t>E. Cibles devant être financées par la somme allouée - aiguilles et seringues</t>
    </r>
  </si>
  <si>
    <t xml:space="preserve">E. Metas que se van a financiar con el monto asignado - agujas y jeringuillas </t>
  </si>
  <si>
    <t>F. Coverage from allocation amount and other resources- needles and syringes:  E + C3</t>
  </si>
  <si>
    <t>F. Cobertura realizada con el monto asignado y otros recursos - agujas y jeringuillas:  E + C3</t>
  </si>
  <si>
    <t>G. Remaining gap-needles and syringes: B - F</t>
  </si>
  <si>
    <t>G. Déficit restante - agujas y jeringuillas: B - F</t>
  </si>
  <si>
    <r>
      <t xml:space="preserve">Lea detenidamente las instrucciones en la pestaña "Instrucciones" antes de completar la tabla de análisis de </t>
    </r>
    <r>
      <rPr>
        <sz val="11"/>
        <color rgb="FFFF0000"/>
        <rFont val="Arial"/>
        <family val="2"/>
      </rPr>
      <t>brecha programática</t>
    </r>
    <r>
      <rPr>
        <sz val="11"/>
        <rFont val="Arial"/>
        <family val="2"/>
      </rPr>
      <t xml:space="preserve">. Las instrucciones se han adaptado a cada módulo o intervención específicos. </t>
    </r>
  </si>
  <si>
    <t xml:space="preserve">Current estimated country need </t>
  </si>
  <si>
    <t>Current estimated country need</t>
  </si>
  <si>
    <t>*tables will need to reflect translations</t>
  </si>
  <si>
    <t>*will need corresponding translated tables with proper naming convention for drop-down cascade to work</t>
  </si>
  <si>
    <t>Seleccione su zona geográfica…</t>
  </si>
  <si>
    <t>Entidad no vinculada a un MCP</t>
  </si>
  <si>
    <t>Percentage of people living with HIV currently receiving antiretroviral therapy</t>
  </si>
  <si>
    <t>Pourcentage de personnes vivant avec le VIH bénéficiant actuellement d'un traitement antirétroviral</t>
  </si>
  <si>
    <t>Porcentaje de personas que viven con el VIH que actualmente reciben tratamiento antirretroviral</t>
  </si>
  <si>
    <t>PMTCT</t>
  </si>
  <si>
    <t>PTMI</t>
  </si>
  <si>
    <t>pacientes de tuberculosis con estado serológico respecto al VIH conocido</t>
  </si>
  <si>
    <t>pacientes seropositivos con tuberculosis que reciben tratamiento antiretroviral</t>
  </si>
  <si>
    <t>TB/VIH - Inicio de terapia preventiva para tuberculosis en personas que viven con el VIH</t>
  </si>
  <si>
    <t>Percentage of people living with HIV currently enrolled on antiretroviral therapy who started TB preventive treatment (TPT) during the reporting period</t>
  </si>
  <si>
    <t>Prevention programs for key populations_defined package of services</t>
  </si>
  <si>
    <t>Programas de prevención destinados a las poblaciones clave. Paquete definido de servicios</t>
  </si>
  <si>
    <t>Pourcentage de personnes appartenant aux populations clés atteintes par des programmes de prévention - paquet de services définis</t>
  </si>
  <si>
    <t>Services de dépistage différenciés du VIH</t>
  </si>
  <si>
    <t>Servicios diferenciados de pruebas de VIH</t>
  </si>
  <si>
    <t xml:space="preserve">Percentage of the key population that have received an HIV test during the reporting period and who know their results </t>
  </si>
  <si>
    <t xml:space="preserve">Pourcentage de personnes appartenant aux populations clés, qui ont effectué un test VIH durant la période de rapportage et qui connaissent leur résultat </t>
  </si>
  <si>
    <t>Prevention programs for PWID and their partners_Needle and syringe distribution</t>
  </si>
  <si>
    <t>Programmes de prévention destinés aux usagers de drogues injectables et à leurs partenaires_Programmes liés aux aiguilles et de seringues</t>
  </si>
  <si>
    <t>Programas de prevención integral para personas que se inyectan drogas y sus parejas_Programas de agujas y jeringuillas</t>
  </si>
  <si>
    <t xml:space="preserve">Percentage of PWID reached with needle and syringe programs </t>
  </si>
  <si>
    <t xml:space="preserve">Pourcentage de personnes qui s'injectent des drogues atteintes par des programmes de distribution d'aiguilles et de seringues </t>
  </si>
  <si>
    <t xml:space="preserve">Porcentaje de usuarios de drogas inyectables cubiertos por programas de intercambio de agujas y jeringas </t>
  </si>
  <si>
    <t>Prevention programs for PWID and their partners_OST and other drug dependence treatment for PWIDs</t>
  </si>
  <si>
    <t>Programmes de prévention destinés aux usagers de drogues injectables et à leurs partenaires_Traitements de substitution aux opiacés et autres traitements de la dépendance pour les usagers de drogues injectables</t>
  </si>
  <si>
    <t>Programas de prevención integral para personas que se inyectan drogas y sus parejas_Terapia de sustitución de opiáceos y otros tratamientos para la drogodependencia de personas que se inyectan drogas</t>
  </si>
  <si>
    <t>Elimination of vertical transmission of HIV, syphilis and hepatitis B</t>
  </si>
  <si>
    <t>Adult living with HIV (15 and above)</t>
  </si>
  <si>
    <t>Adultes vivants avec le VIH (15 ans et plus)</t>
  </si>
  <si>
    <t>Adultos viviendo con VIH (15 años o más)</t>
  </si>
  <si>
    <t>Children living with HIV (under 15)</t>
  </si>
  <si>
    <t>Enfants vivants avec le VIH (moins de 15)</t>
  </si>
  <si>
    <t>Niños viviendo con VIH (menores de 15 años)</t>
  </si>
  <si>
    <t>All people living with HIV</t>
  </si>
  <si>
    <t>Toutes les personnes vivants avec le VIH</t>
  </si>
  <si>
    <t>Todas las personas viviendo con VIH</t>
  </si>
  <si>
    <r>
      <rPr>
        <b/>
        <sz val="11"/>
        <color theme="1"/>
        <rFont val="Calibri"/>
        <family val="2"/>
      </rPr>
      <t>PTME</t>
    </r>
  </si>
  <si>
    <t>pregnant women</t>
  </si>
  <si>
    <t>femmes enceintes</t>
  </si>
  <si>
    <t>mujeres embarazadas</t>
  </si>
  <si>
    <r>
      <rPr>
        <b/>
        <sz val="11"/>
        <color theme="1"/>
        <rFont val="Calibri"/>
        <family val="2"/>
      </rPr>
      <t>Interventions conjointes TB.VIH_Dépistage de la tuberculose chez les patients séropositifs au VIH</t>
    </r>
  </si>
  <si>
    <t>Intervenciones conjuntas de tuberculosis y VIH. Revisión de tuberculosis en pacientes con VIH</t>
  </si>
  <si>
    <t>non-specified population</t>
  </si>
  <si>
    <t>population non spécifiée</t>
  </si>
  <si>
    <t>población no específica</t>
  </si>
  <si>
    <t>TB.HIV collaborative interventions_TB patients with known HIV status</t>
  </si>
  <si>
    <r>
      <rPr>
        <b/>
        <sz val="11"/>
        <color theme="1"/>
        <rFont val="Calibri"/>
        <family val="2"/>
      </rPr>
      <t>Interventions conjointes TB.VIH_Patients tuberculeux dont le statut sérologique vis-à-vis du VIH est connu</t>
    </r>
  </si>
  <si>
    <t>Intervenciones conjuntas de tuberculosis y VIH. Pacientes de tuberculosis con estado serológico respecto al VIH conocido</t>
  </si>
  <si>
    <t>TB.HIV collaborative interventions_HIV positive TB patients on ART</t>
  </si>
  <si>
    <r>
      <rPr>
        <b/>
        <sz val="11"/>
        <color theme="1"/>
        <rFont val="Calibri"/>
        <family val="2"/>
      </rPr>
      <t>Interventions conjointes TB.VIH_Patients tuberculeux séropositifs au VIH sous TAR</t>
    </r>
  </si>
  <si>
    <t>Intervenciones conjuntas de tuberculosis y VIH. Pacientes seropositivos con tuberculosis que reciben tratamiento antirretroviral</t>
  </si>
  <si>
    <t>IntervencionescolaborativasdetuberculosisyVIH_Pacientesseropositivoscontuberculoisquerecibentratamientoantirretroviral</t>
  </si>
  <si>
    <t>Intervenciones colaborativas de tuberculosis y VIH_Pacientes seropositivos con tuberculosis que reciben tratamiento antirretroviral</t>
  </si>
  <si>
    <t>TB.HIV collaborative interventions_TPT inititation among PLHIV</t>
  </si>
  <si>
    <t xml:space="preserve">Interventions conjointes TB.VIH_Initiation du traitement préventif de la tuberculose (TPT) pour les PVVIH </t>
  </si>
  <si>
    <t>Intervenciones conjuntas de tuberculosis y VIH. Inicio de terapia preventiva para tuberculosis en personas que viven con el VIH</t>
  </si>
  <si>
    <r>
      <rPr>
        <b/>
        <sz val="11"/>
        <color theme="1"/>
        <rFont val="Calibri"/>
        <family val="2"/>
      </rPr>
      <t>Programmes de prévention pour les populations clés_Ensemble défini de services</t>
    </r>
  </si>
  <si>
    <t>men who have sex with men</t>
  </si>
  <si>
    <r>
      <rPr>
        <sz val="11"/>
        <color theme="1"/>
        <rFont val="Calibri"/>
        <family val="2"/>
      </rPr>
      <t>hommes ayant des rapports sexuels avec des hommes (HSH)</t>
    </r>
  </si>
  <si>
    <t>hombres que tienen relaciones sexuales con hombres</t>
  </si>
  <si>
    <t>sex workers and their clients</t>
  </si>
  <si>
    <r>
      <rPr>
        <sz val="11"/>
        <color theme="1"/>
        <rFont val="Calibri"/>
        <family val="2"/>
      </rPr>
      <t>professionnel(le)s du sexe et leurs clients</t>
    </r>
  </si>
  <si>
    <t>trabajadores del sexo y sus clientes</t>
  </si>
  <si>
    <t>transgender people</t>
  </si>
  <si>
    <r>
      <rPr>
        <sz val="11"/>
        <color theme="1"/>
        <rFont val="Calibri"/>
        <family val="2"/>
      </rPr>
      <t>personnes transgenres (TG)</t>
    </r>
  </si>
  <si>
    <t>personas transgénero</t>
  </si>
  <si>
    <t>people in prisons and other closed settings</t>
  </si>
  <si>
    <t>personnes incarcérées ou se trouvant dans d'autres lieux fermés</t>
  </si>
  <si>
    <t>personas en las prisiones y en otros entornos de reclusión</t>
  </si>
  <si>
    <t>adolescent girls and young women in high prevalence settings</t>
  </si>
  <si>
    <t>adolescentes et jeunes femmes dans des contextes à forte prévalence</t>
  </si>
  <si>
    <r>
      <rPr>
        <sz val="11"/>
        <color rgb="FFFF0000"/>
        <rFont val="Calibri"/>
        <family val="2"/>
        <scheme val="minor"/>
      </rPr>
      <t>las</t>
    </r>
    <r>
      <rPr>
        <sz val="11"/>
        <color theme="1"/>
        <rFont val="Calibri"/>
        <family val="2"/>
        <scheme val="minor"/>
      </rPr>
      <t xml:space="preserve"> adolescentes y </t>
    </r>
    <r>
      <rPr>
        <sz val="11"/>
        <color rgb="FFFF0000"/>
        <rFont val="Calibri"/>
        <family val="2"/>
        <scheme val="minor"/>
      </rPr>
      <t>mujeres</t>
    </r>
    <r>
      <rPr>
        <sz val="11"/>
        <color theme="1"/>
        <rFont val="Calibri"/>
        <family val="2"/>
        <scheme val="minor"/>
      </rPr>
      <t xml:space="preserve"> jóvenes </t>
    </r>
    <r>
      <rPr>
        <sz val="11"/>
        <color rgb="FFFF0000"/>
        <rFont val="Calibri"/>
        <family val="2"/>
        <scheme val="minor"/>
      </rPr>
      <t>en entornos de alta prevalencia</t>
    </r>
  </si>
  <si>
    <t>men in high prevalence settings</t>
  </si>
  <si>
    <t>hommes dans des contextes à forte prévalence</t>
  </si>
  <si>
    <t>hombres en entornos de alta prevalencia</t>
  </si>
  <si>
    <t>non-specified population groups</t>
  </si>
  <si>
    <t>groupes de population non spécifiés</t>
  </si>
  <si>
    <t>grupos de población no específicos</t>
  </si>
  <si>
    <t>other vulnerable populations - please specify in the comments</t>
  </si>
  <si>
    <r>
      <rPr>
        <sz val="11"/>
        <color theme="1"/>
        <rFont val="Calibri"/>
        <family val="2"/>
      </rPr>
      <t>autres populations vulnérables - à préciser dans les observations</t>
    </r>
  </si>
  <si>
    <r>
      <t xml:space="preserve">otras poblaciones vulnerables </t>
    </r>
    <r>
      <rPr>
        <sz val="11"/>
        <color theme="1"/>
        <rFont val="Calibri"/>
        <family val="2"/>
        <scheme val="minor"/>
      </rPr>
      <t xml:space="preserve"> - especifique cuáles en los comentarios</t>
    </r>
  </si>
  <si>
    <t>partners of people living with HIV</t>
  </si>
  <si>
    <t>partenaires de personnes vivants avec le VIH</t>
  </si>
  <si>
    <t>parejas de personas viviendo con el VIH</t>
  </si>
  <si>
    <t>otras poblaciones vulnerables  - especifique cuáles en los comentarios</t>
  </si>
  <si>
    <t>Programmes de prévention pour les personnes qui s'injectent des drogues et leurs partenaires_Distribution d'aiguilles et de seringues</t>
  </si>
  <si>
    <t>Programas de prevención para usuarios de drogas inyectables y sus parejas. Distribución de agujas y jeringuillas</t>
  </si>
  <si>
    <t>Prevention programs for PWID and their partners_ OST and other drug dependence treatment for PWIDs</t>
  </si>
  <si>
    <r>
      <rPr>
        <b/>
        <sz val="11"/>
        <color theme="1"/>
        <rFont val="Calibri"/>
        <family val="2"/>
      </rPr>
      <t>Programmes de prévention pour les CDI et leurs partenaires_TSO et autres traitements contre la dépendance aux drogues pour les CDI</t>
    </r>
  </si>
  <si>
    <t>Programas de prevención para usuarios de drogas inyectables y sus parejas. Terapia de sustitución con opiáceos y otros tratamientos de la drogodependencia para usuarios de drogas inyectables</t>
  </si>
  <si>
    <t>customized</t>
  </si>
  <si>
    <r>
      <rPr>
        <i/>
        <sz val="11"/>
        <color theme="1"/>
        <rFont val="Calibri"/>
        <family val="2"/>
      </rPr>
      <t>personnalisé</t>
    </r>
  </si>
  <si>
    <t>adaptado</t>
  </si>
  <si>
    <r>
      <t xml:space="preserve">Priority modules for HIV: Prevention programs for </t>
    </r>
    <r>
      <rPr>
        <sz val="11"/>
        <color rgb="FFFF0000"/>
        <rFont val="Calibri"/>
        <family val="2"/>
        <scheme val="minor"/>
      </rPr>
      <t xml:space="preserve">non-specified </t>
    </r>
    <r>
      <rPr>
        <sz val="11"/>
        <color theme="1"/>
        <rFont val="Calibri"/>
        <family val="2"/>
        <scheme val="minor"/>
      </rPr>
      <t>population</t>
    </r>
  </si>
  <si>
    <t>Number of condoms distributed by the program (male and female) - all priority populations</t>
  </si>
  <si>
    <t>Modules prioritaires pour le VIH : Programmes de prévention pour une population non spécifiée</t>
  </si>
  <si>
    <t>Nombre de préservatifs distribués (masculins et féminins) - toutes les populations prioritaires</t>
  </si>
  <si>
    <r>
      <t xml:space="preserve">Módulos prioritarios para VIH: Programas de prevención </t>
    </r>
    <r>
      <rPr>
        <sz val="11"/>
        <color rgb="FFFF0000"/>
        <rFont val="Calibri"/>
        <family val="2"/>
        <scheme val="minor"/>
      </rPr>
      <t>para población no específica</t>
    </r>
  </si>
  <si>
    <t>Número de preservativos distribuidos por el programa (masculinos y femeninos) - todas las poblaciones prioritarias</t>
  </si>
  <si>
    <t>Prevention - key populations</t>
  </si>
  <si>
    <r>
      <t xml:space="preserve">Number of condoms </t>
    </r>
    <r>
      <rPr>
        <sz val="11"/>
        <color theme="9" tint="-0.249977111117893"/>
        <rFont val="Calibri"/>
        <family val="2"/>
        <scheme val="minor"/>
      </rPr>
      <t xml:space="preserve">and lubricants </t>
    </r>
    <r>
      <rPr>
        <sz val="11"/>
        <color theme="1"/>
        <rFont val="Calibri"/>
        <family val="2"/>
        <scheme val="minor"/>
      </rPr>
      <t>distributed (male and female)</t>
    </r>
  </si>
  <si>
    <r>
      <rPr>
        <sz val="11"/>
        <color theme="1"/>
        <rFont val="Calibri"/>
        <family val="2"/>
      </rPr>
      <t xml:space="preserve">Nombre de préservatifs </t>
    </r>
    <r>
      <rPr>
        <sz val="11"/>
        <color rgb="FFF79646" tint="-0.249977111117893"/>
        <rFont val="Calibri"/>
        <family val="2"/>
      </rPr>
      <t xml:space="preserve">et de lubrifiants </t>
    </r>
    <r>
      <rPr>
        <sz val="11"/>
        <color theme="1"/>
        <rFont val="Calibri"/>
        <family val="2"/>
      </rPr>
      <t>distribués (masculins et féminins)</t>
    </r>
  </si>
  <si>
    <t>Prevención - poblaciones clave</t>
  </si>
  <si>
    <t>Número de preservativos y lubricantes distribuidos por el programa (masculinos y femeninos)</t>
  </si>
  <si>
    <t>Key Pop</t>
  </si>
  <si>
    <r>
      <rPr>
        <b/>
        <sz val="11"/>
        <color theme="1"/>
        <rFont val="Calibri"/>
        <family val="2"/>
      </rPr>
      <t>Pop. clés</t>
    </r>
  </si>
  <si>
    <t>autres populations vulnérables - à préciser dans les observations</t>
  </si>
  <si>
    <t>PrEP - Key Pop Indicators</t>
  </si>
  <si>
    <t>PrEP pop. clés</t>
  </si>
  <si>
    <t>HIV Testing - KP Indicators</t>
  </si>
  <si>
    <t>Percentage of sex workers that have received an HIV test during the reporting period in KP-specific programs and know their results</t>
  </si>
  <si>
    <t>Percentage of people who inject drugs that have received an HIV test during the reporting period in KP-specific programs and know their results</t>
  </si>
  <si>
    <t>Percentage of people in prisons and other closed settings that have received an HIV test during the reporting period and know their results</t>
  </si>
  <si>
    <t>Percentage of other vulnerable populations that have received an HIV test during the reporting period and know their results</t>
  </si>
  <si>
    <t>Prevention - KP Modules</t>
  </si>
  <si>
    <t>Prevention - KP Indicators</t>
  </si>
  <si>
    <t>Paquet de prévention pour les adolescentes et jeunes femmes et leurs partenaires sexuels masculins dans les contextes à incidence élevée du VIH</t>
  </si>
  <si>
    <t>Paquete de prevención para niñas adolescentes y mujeres jóvenes y sus parejas sexuales masculinas en entornos con una incidencia elevada del VIH</t>
  </si>
  <si>
    <t>Percentage of high risk adolescent girls and young women reached with HIV prevention programs- defined package of services</t>
  </si>
  <si>
    <t>Paquet de prévention pour les hommes ayant des rapports sexuels avec des hommes (HSH) et leurs partenaires sexuels</t>
  </si>
  <si>
    <t>Paquete de prevención para hombres que tienen relaciones sexuales con hombres y sus parejas sexuales</t>
  </si>
  <si>
    <t>Percentage of men who have sex with men reached with HIV prevention programs - defined package of services</t>
  </si>
  <si>
    <t>Paquet de prévention pour les personnes transgenres et leurs partenaires sexuels</t>
  </si>
  <si>
    <t>Paquete de prevención para personas transgénero y sus parejas sexuales</t>
  </si>
  <si>
    <t>Percentage of transgender people reached with HIV prevention programs - defined package of services</t>
  </si>
  <si>
    <t>Percentage of sex workers reached with HIV prevention programs - defined package of services</t>
  </si>
  <si>
    <t>Paquet de prévention pour les personnes qui utilisent des drogues (PUD) (injectables et non-injectables) et leurs partenaires sexuels</t>
  </si>
  <si>
    <t xml:space="preserve">Paquete de prevención para usuarios de drogas (inyectables y no inyectables) y sus parejas sexuales </t>
  </si>
  <si>
    <t>Percentage of people who inject drugs reached with HIV prevention programs - defined package of services</t>
  </si>
  <si>
    <t xml:space="preserve">Paquet de prévention pour les autres populations vulnérables </t>
  </si>
  <si>
    <t>Paquete de prevención para otras poblaciones vulnerables</t>
  </si>
  <si>
    <t>Percentage of other vulnerable populations reached with HIV prevention programs - defined package of services</t>
  </si>
  <si>
    <t>Paquet de prévention pour les personnes incarcérées ou se trouvant dans d'autres lieux fermés</t>
  </si>
  <si>
    <t>Paquete de prevención para personas en centros penitenciarios y otros lugares de reclusión</t>
  </si>
  <si>
    <t>Number of people in prisons and other closed settings reached with HIV prevention programs - defined package of services</t>
  </si>
  <si>
    <t>Condom - KP Indicators</t>
  </si>
  <si>
    <t>Treatment care support Module</t>
  </si>
  <si>
    <t>Treatment care and support indicators</t>
  </si>
  <si>
    <t>Treatment, care and support</t>
  </si>
  <si>
    <t>Traitement, prise en charge et soutien</t>
  </si>
  <si>
    <t>Tratamiento, atención y apoyo</t>
  </si>
  <si>
    <t>Percentage of people on ART among all people living with HIV at the end of the reporting period</t>
  </si>
  <si>
    <t>Percentage of adults (15 and above) on ART among all adults living with HIV at the end of the reporting period</t>
  </si>
  <si>
    <t>Percentage of children (under 15) on ART among all children living with HIV at the end of the reporting period</t>
  </si>
  <si>
    <t>Élimination de la transmission verticale du VIH, de la syphilis et de l'hépatite B</t>
  </si>
  <si>
    <t>Eliminación de la transmisión maternoinfantil del VIH, la sífilis y la hepatitis B</t>
  </si>
  <si>
    <t xml:space="preserve">Percentage of pregnant women living with HIV who received antiretroviral medicine to reduce the risk of vertical transmission of HIV </t>
  </si>
  <si>
    <t>Pourcentage de femmes enceintes vivant avec le VIH qui ont reçu des médicaments antirétroviraux pour réduire le risque de transmission verticale du VIH</t>
  </si>
  <si>
    <t>Number of condoms (male and female) distributed by the program for men who have sex with men</t>
  </si>
  <si>
    <t>Nombre de préservatifs (masculins et féminins) distribués par le programme pour les hommes ayant des rapports sexuels avec des hommes</t>
  </si>
  <si>
    <t>Número de preservativos (masculinos y femeninos) distribuidos por el programa para hombres que tienen relaciones sexuales con hombres</t>
  </si>
  <si>
    <t>Number of condoms (male and female) distributed by the program for transgender people</t>
  </si>
  <si>
    <t xml:space="preserve">Nombre de préservatifs (masculins et féminins) distribués par le programme pour les personnes transgenres </t>
  </si>
  <si>
    <t>Número de preservativos (masculinos y femeninos) distribuidos por el programa para las personas transgénero</t>
  </si>
  <si>
    <r>
      <rPr>
        <b/>
        <u/>
        <sz val="11"/>
        <rFont val="Arial"/>
        <family val="2"/>
      </rPr>
      <t>Français</t>
    </r>
    <r>
      <rPr>
        <b/>
        <sz val="11"/>
        <rFont val="Arial"/>
        <family val="2"/>
      </rPr>
      <t xml:space="preserve">: </t>
    </r>
    <r>
      <rPr>
        <sz val="11"/>
        <rFont val="Arial"/>
        <family val="2"/>
      </rPr>
      <t>Veuillez choisir la langue sur l'onglet Instructions (ligne B6)</t>
    </r>
  </si>
  <si>
    <t>Use the UNAIDS PrEP target setting tools to complete this section  https://jointsiwg.unaids.org/publications/</t>
  </si>
  <si>
    <t>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t>
  </si>
  <si>
    <t>En el caso del tratamiento antirretroviral, se recomienda rellenar tablas separadas para adultos y para niños, aunque la opción para completarlas de forma agregada también se encuentra disponible.</t>
  </si>
  <si>
    <t>Población estimada con necesidades o en riesgo:
Se refiere a todos los adultos y/o niños que viven con el VIH.</t>
  </si>
  <si>
    <t>Necesidad del país para alcanzar la meta global ya cubierta:
1) La necesidad del país ya cubierta se desglosa en la necesidad que se prevé cubrir con recursos nacionales (línea C1) y con recursos externos (línea C2).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las líneas C1 y C2, el total de la necesidad del país ya cubierta se mostrará automáticamente en la línea C3. Tenga en cuenta que el contenido de la línea C3 está bloqueado y no se puede modificar. Por lo tanto, utilice la línea C1 para proporcionar un total si el desglose de recursos nacionales y externos no se encuentra disponible. 
5) Si este es el caso, especifique en la caja de comentarios que la línea C1 se refiere al total de los recursos nacionales y externos.</t>
  </si>
  <si>
    <t>Programmatic gap:
The programmatic gap is calculated based on B1 Global targets as per the Global AIDS Strategy 2021-2026.</t>
  </si>
  <si>
    <t>Brechas programáticas:
La brecha programática se calcula en base a los metas globales B1 según la Estrategia mundial contra el sida 2021-2026.</t>
  </si>
  <si>
    <t xml:space="preserve">Población estimada con necesidades o en riesgo:
Se refiere al número estimado de mujeres embarazadas que viven con el VIH. </t>
  </si>
  <si>
    <t>Country target:
Refers to NSP or any other latest agreed country target.
1) "#" refers to the number of HIV-positive pregnant women who are expected to receive antiretroviral drugs to reduce the risk of mother-to-child transmission during pregnancy and delivery.
2) "%" refers to the percentage of HIV-positive pregnant women who receive antiretrovirals to reduce the risk of mother-to-child transmission among the total estimated HIV-positive pregnant women.</t>
  </si>
  <si>
    <t>Meta del país:
Se refiere al Plan Estratégico Nacional (PEN) o a cualquier otra meta de país acordada recientemente.
1) "#" se refiere al número de mujeres embarazadas que viven con el VIH que se espera que reciban medicamentos antirretrovirales para reducir el riesgo de transmisión maternoinfantil durante el embarazo y el parto.
2) "%" se refiere al porcentaje de mujeres embarazadas que viven con el VIHque reciben antirretrovirales para reducir el riesgo de transmisión maternoinfantil entre el total de mujeres embarazadas que viven con el VIH estimadas.</t>
  </si>
  <si>
    <t>Brechas programáticas:
La brecha programática se calcula en base a las metas globales según la Estrategia mundial contra el sida 2021-2026 (línea B1).</t>
  </si>
  <si>
    <t>Country target:
Refers to NSP or any other latest agreed country target.
1) "#" refers to the number of people in the specified key population expected to be tested for HIV in the specified year.
2) "%" refers to the percentage of people to be tested for HIV among the estimated number of people in the specified key population in the specified year.</t>
  </si>
  <si>
    <t>Meta del país:
Se refiere al Plan Estratégico Nacional o a cualquier otra meta de país acordada recientemente.
1) "#" se refiere al número de personas de la población clave especificada que deberían someterse a una prueba del VIH en el año especificado.
2) "%" se refiere al porcentaje de personas que deberían someterse a una prueba del VIH entre el número estimado de personas de la población clave especificada en el año especificado.</t>
  </si>
  <si>
    <t>Lacunes programmatiques :
L’écart programmatique est calculé sur la base des objectifs globaux conformément à la stratégie mondiale de lutte contre le sida 2021-2026 (ligne B1).</t>
  </si>
  <si>
    <t xml:space="preserve">Programmes de prévention du VIH – Onglet « Prévention »  </t>
  </si>
  <si>
    <t>Tabla de brechas de los programas de prevención del VIH - Pestaña "Prevención"</t>
  </si>
  <si>
    <t>Estimated population in need/at risk:
Refers to estimated number of people in the specified key or vulnerable population in need of prevention.</t>
  </si>
  <si>
    <t xml:space="preserve">Global target: 
Refers to the global targets as per the Global AIDS Strategy 2021-2026 (https://www.unaids.org/en/resources/documents/2021/2021-2026-global-AIDS-strategy) and hence set at 95% of the PSE. </t>
  </si>
  <si>
    <t>Meta global: 
Se refiere a las metas globales según la Estrategia mundial contra el sida (https://www.unaids.org/es/resources/documents/2021/2021-2026-global-AIDS-strategy) y, por tanto, se fija en el 95% de las estimaciones de tamaño de las poblaciones.</t>
  </si>
  <si>
    <t>Meta del país:
Se refiere al PEN o a cualquier otra meta de país acordada recientemente.</t>
  </si>
  <si>
    <t>Programmatic gap:
The programmatic gap is calculated based on the Global targets as per the Global AIDS Strategy 2021-2026 (line B1).</t>
  </si>
  <si>
    <t>Tabla de brechas relativas a la profilaxis previa a la exposición (PrEP) - Pestaña "Tabla de brechas relativas a la PrEP"</t>
  </si>
  <si>
    <t xml:space="preserve">Población estimada con necesidades o en riesgo:
Se refiere al número estimado de personas en riesgo que deberían recibir la PrEP. Debe calcularse utilizando las herramientas de ONUSIDA para la fijación de metas en materia de PrEP: https://jointsiwg.unaids.org/publications/ .   Existe una herramienta diferente para cada población clave o vulnerable, así como instrucciones. Cuando envíe la nota conceptual, adjunte las herramientas completadas en forma de anexo. </t>
  </si>
  <si>
    <t>Programmatic gap:
The programmatic gap is calculated based on the estimated number at risk who should receive PrEP based on the UNAIDS PrEP target setting tools (line A).</t>
  </si>
  <si>
    <t>Brechas programáticas:
La brecha programática se calcula en base al número estimado de personas en riesgo que deberían recibir la PrEP según las herramientas de ONUSIDA para la fijación de metas en materia de PrEP (línea A).</t>
  </si>
  <si>
    <t>Tabla de brechas relativas a los preservativos - Pestaña "Tabla de brechas relativas a los preservativos"</t>
  </si>
  <si>
    <t>Estimated population in need/at risk (A):
Please use the UNAIDS condom needs estimation and resource requirements tool (C-NET) to retrieve the population in need - https://hivpreventioncoalition.unaids.org/resource/condom-needs-and-resource-requirement-estimation-tool/</t>
  </si>
  <si>
    <t>Estimación de la población necesitada o en riesgo (A):
Utilice la herramienta de ONUSIDA para la estimación de necesidades y recursos en materia de preservativos (C-NET) para obtener datos sobre la población en situación de necesidad - https://hivpreventioncoalition.unaids.org/resource/condom-needs-and-resource-requirement-estimation-tool/</t>
  </si>
  <si>
    <t>Número total de preservativos necesarios (A1 - A3): 
Se refiere al número estimado de preservativos necesarios (masculinos y femeninos) para alcanzar las metas de cobertura global. Utilice el número total de preservativos necesarios para la población clave o vulnerable correspondiente (A) e introduzca el número total de preservativos masculinos en A1. El número de preservativos femeninos se mostrará automáticamente en A2. 
Cuando envíe la nota conceptual, adjunte la herramienta cumplimentada en forma de anexo.</t>
  </si>
  <si>
    <t xml:space="preserve">Meta del país:
Se refiere al PEN o a cualquier otra meta de país acordada recientemente. </t>
  </si>
  <si>
    <t>Programmatic Gap:
The programmatic gap is calculated based on estimated need as per the C-NET tool (line A1 for male condoms, line A2 for female condoms).</t>
  </si>
  <si>
    <t>Brechas programáticas:
La brecha programática se calcula en base a la necesidad estimada según la herramienta C-NET (línea A1 para preservativos masculinos, línea A2 para preservativos femeninos).</t>
  </si>
  <si>
    <t xml:space="preserve">Onglet   «TB/HIV »  </t>
  </si>
  <si>
    <t>Población estimada con necesidades o en riesgo: 
Se refiere a todas las personas que viven con el VIH que recién iniciaron el tratamiento antirretroviral.</t>
  </si>
  <si>
    <t>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t>
  </si>
  <si>
    <t>Meta del país:
Se refiere al PEN o a cualquier otra meta de país acordada recientemente.
1) "#" se refiere al número de personas que viven con el VIH que recién iniciaron el tratamiento antirretroviral y que se sometieron a pruebas de tuberculosis.
2) "%" se refiere al porcentaje de personas que viven con el VIH que recién iniciaron el tratamiento antirretroviral cuyo estado respecto a la tuberculosis se ha analizado y registrado entre todas las personas que viven con el VIHque recién iniciaron el tratamiento antirretroviral.</t>
  </si>
  <si>
    <t>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</si>
  <si>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 xml:space="preserve">Country target already covered: 
1) Country target already covered is broken down first by funding resource type, followed by type of condom.
2) Resource type: Country target already covered is broken down into the target planned to be covered by domestic resources (line C1), and external resources (C2). 
3) National private sector investments are to be included under domestic sources. Please specify under 'Comments/Assumptions' wherever private sector resources are available as well as specify the external sources. 
4) In cases where part of the target during the year is covered by a current Global Fund grant (that ends prior to the start of the new implementation period), it can be included in the external resources category. The total of these two is automatically generated in line C3. 
5) Condom type: Country target already covered is broken down by male condoms (C4), and female condoms (C5). The total of these two is automatically generated in line C6. Please note that the result in C3 and C6 should be the same.
6) If information for lines C1 and C2 are not available, fill only lines C4 and C5. </t>
  </si>
  <si>
    <t xml:space="preserve">Meta del país ya cubierta: 
1) Las necesidades  del país ya cubiertas se desglosan en primer lugar según el tipo de recurso de financiamiento y, a continuación, según el tipo de preservativo.
2) Tipo de recurso: las necesidades del país ya cubiertas se desglosan en necesidades  que se prevé cubrir con recursos nacionales (línea C1), y con recursos externos (C2). 
3) Las inversiones nacionales del sector privado deben incluirse en las fuentes nacionales. Especifique en "Comentarios o supuestos" dónde están disponibles los recursos del sector privado, así como las fuentes externas. 
4) En los casos en los que parte de las necesidades durante el año se cubran mediante una subvención actual del Fondo Mundial (que finalice antes del inicio del nuevo período de ejecución), se podrá incluir en la categoría de recursos externos. El total de estas dos líneas se muestra automáticamente en la línea C3. 
5) Tipo de preservativo: las necesidades del país ya cubiertas se desglosan en preservativos masculinos (C4) y preservativos femeninos (C5). El total de estas dos líneas se muestra automáticamente en la línea C6. Tenga en cuenta que los totales de las filas C3 y C6 deben coincidir.
6) Si no dispone de la información necesaria para las líneas C1 y C2, cumplimente únicamente las líneas C4 y C5. </t>
  </si>
  <si>
    <t>Necesidad del país ya cubierta: 
1) La necesidad del país ya cubierta se desglosa en la necesidad que se prevé cubrir con recursos nacionales (línea C1) y con recursos externos (línea C2).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las líneas C1 y C2, el total de la necesidad del país ya cubierta se mostrará automáticamente en la línea C3. Tenga en cuenta que el contenido de la línea C3 está bloqueado y no se puede modificar. Por lo tanto, utilice la línea C1 para proporcionar un total si el desglose de recursos nacionales y externos no se encuentra disponible. 
5) Si este es el caso, especifique en el recuadro de comentarios que la línea C1 se refiere al total de los recursos nacionales y externos.</t>
  </si>
  <si>
    <t>Brechas programáticas: 
La brecha programática se calcula en base a la necesidad total (fila A).</t>
  </si>
  <si>
    <t>Comments/Assumptions:
1) Specify the target geographic area.
2) Specify who are the other sources of funding.</t>
  </si>
  <si>
    <t>Comentarios o supuestos:
1) Especifique el área geográfica.
2) Especifique cuáles son las otras fuentes de financiamiento.</t>
  </si>
  <si>
    <t>TB/VIH - Pacientes con tuberculosis con estado serológico respecto al VIH conocido</t>
  </si>
  <si>
    <t>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 TB patients.</t>
  </si>
  <si>
    <t>Meta del país:
Se refiere al N o a cualquier otra meta de país acordada recientemente.
1) "#" se refiere al número de casos nuevos y recaídas de tuberculosis registrados cuyo estado serológico respecto al VIH ha sido documentado.
2) "%" se refiere al porcentaje de casos nuevos y recaídas de tuberculosis registrados cuyo estado serológico respecto al VIH ha sido documentado entre el número total de casos nuevos y recaídas de tuberculosis registrados.</t>
  </si>
  <si>
    <t>Población estimada con necesidades o en riesgo: 
Se refiere al número total previsto de casos nuevos y recaídas de tuberculosis en pacientes que viven con el VIH registrados en el período.</t>
  </si>
  <si>
    <t>Meta del país:
Se refiere al PEN o a cualquier otra meta de país acordada recientemente.
1) "#" se refiere al número de casos de tuberculosis (nuevos y recaídas) en pacientes que viven con el VIH que reciben tratamiento antirretroviral.
2) "%" se refiere al porcentaje de casos nuevos y recaídas de tuberculosis en pacientes que viven con el VIH que reciben tratamiento antirretroviral entre el total de casos nuevos y recaídas de tuberculosis en pacientes  que viven con el VIH registrados.</t>
  </si>
  <si>
    <t>Estimated population in need/at risk:
Refers to the estimated number of people living with HIV (PLHIV)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t>
  </si>
  <si>
    <t>Población estimada con necesidades o en riesgo:
Se refiere al número estimado de personas que viven con el VIH inscritas en el tratamiento antirretroviral durante el período de reporte.
Esto excluye a las personas que viven con el VIH que reciben tratamiento contra la tuberculosis o que están siendo evaluadas para determinar si padecen de tuberculosis activa. Cuando sea posible, también debe excluir a las personas que viven con el VIH que completaron anteriormente el tratamiento preventivo de la tuberculosis dentro del plazo recomendado por la política nacional, así como a aquellas personas que viven con el VIH que se estima que no son elegibles clínicamente debido a comorbilidades y contraindicaciones, entre otras, la hepatitis activa, el alcoholismo crónico, el uso de otros medicamentos que son potencialmente hepatotóxicos como la nevirapina, y/o la neuropatía.</t>
  </si>
  <si>
    <t>Country target:
Refers to NSP or any other latest agreed country target.
1) “#” refers to the number of PLHIV currently enrolled on ART who started TB preventive treatment (TPT during the reporting period
2) “%” refers to the percentage of PLHIV currently enrolled on ART who started TB preventive treatment among the total number of PLHIV currently enrolled on ART.</t>
  </si>
  <si>
    <t>Meta del país:
Se refiere al PEN o a cualquier otra meta de país acordada recientemente.
1) "#" se refiere al número de personas que viven con el VIH actualmente inscritas en el tratamiento antirretroviral que iniciaron el tratamiento preventivo de la tuberculosis durante el periodo de reporte.
2) El "%" se refiere al porcentaje de personas que viven con el VIH actualmente inscritas en el tratamiento antirretroviral que iniciaron el tratamiento preventivo de la tuberculosis  entre el número total de personas que viven con el VIH actualmente inscritas en el tratamiento antirretroviral.</t>
  </si>
  <si>
    <t>Brechas programáticas: 
La brecha programática se calcula en base a la necesidad total (línea A).</t>
  </si>
  <si>
    <t>Target population</t>
  </si>
  <si>
    <t>Programmatic gap</t>
  </si>
  <si>
    <t>B. Country targets (from National Strategic Plan)</t>
  </si>
  <si>
    <t>B2. Country targets</t>
  </si>
  <si>
    <t>B. Cibles du pays</t>
  </si>
  <si>
    <t>Necesidades del país para cumplir metas globales ya cubiertas</t>
  </si>
  <si>
    <t>C1. Metas globales que se van a cubrir con recursos nacionales</t>
  </si>
  <si>
    <t>B1. Las metas globales según la Estrategia mundial contra el sida   </t>
  </si>
  <si>
    <t>Country need to meet global targets covered with the allocation amount</t>
  </si>
  <si>
    <t xml:space="preserve">G. Déficit restante: B1 - F </t>
  </si>
  <si>
    <t>A. Número total de personas en riesgo que debería recibir  la PrEP</t>
  </si>
  <si>
    <t>F. PrEP ofrecida a partir del monto asignado y otros recursos (E + C3)</t>
  </si>
  <si>
    <t>Necesidades del país  para cumplir metas globales ya cubiertas</t>
  </si>
  <si>
    <t>C3. Total de la meta global ya cubierta</t>
  </si>
  <si>
    <t xml:space="preserve">Necesidades del país financiadas con el monto asignado </t>
  </si>
  <si>
    <t>Prevención- Profilaxis previa a la exposición- PrEP</t>
  </si>
  <si>
    <t>Porcentaje de las poblaciones «claves y vulnerables » que ha recibido PrEP por lo menos una vez durante .el periodo de reporte</t>
  </si>
  <si>
    <t>Número de preservativos distribuidos por el programa (masculinos y femeninos)</t>
  </si>
  <si>
    <t>Todas las poblaciones prioritarias</t>
  </si>
  <si>
    <t>Prevention - National condom programming and stewardship</t>
  </si>
  <si>
    <t>All priority populations</t>
  </si>
  <si>
    <t>A3. Número total de preservativos necesarios</t>
  </si>
  <si>
    <t>Besoins nationaux pour atteindre la cible globale déjà couverts par des sources de financement</t>
  </si>
  <si>
    <t>Necesidades del país para atingir la meta global ya cubiertas con recursos de financiamiento</t>
  </si>
  <si>
    <t>C1. Meta global que se espera cubrir con recursos domésticos, incluyendo el sector privado cuando esté disponible</t>
  </si>
  <si>
    <t xml:space="preserve">C2. Meta global que se va a financiar con recursos externos </t>
  </si>
  <si>
    <t>Meta global ya cubierta por tipo de preservativo</t>
  </si>
  <si>
    <t xml:space="preserve">C4. Meta del país que se planifica cubrir (recursos nacionales+externos) - preservativos masculinos </t>
  </si>
  <si>
    <t>C5. Meta del país que se planifica cubrir (recursos nacionales+externos) - preservativos femeninos</t>
  </si>
  <si>
    <t>Brechas programáticas</t>
  </si>
  <si>
    <t xml:space="preserve">D1. Déficit anual previsto para cubrir la necesidad - preservativos masculinos: A1 - C4 </t>
  </si>
  <si>
    <t xml:space="preserve">Necesidades del país para atingir la meta global financiados con el monto asignado </t>
  </si>
  <si>
    <t>C1. Global target planned to be covered by domestic resources, including private sector where available</t>
  </si>
  <si>
    <t xml:space="preserve">D2. Déficit anual previsto para cubrir la necesidad - preservativos femeninos: A2 - C5 </t>
  </si>
  <si>
    <t>D. Expected annual gap in meeting the need- needles and syringes: B - C3</t>
  </si>
  <si>
    <t>D. Expected annual gap in meeting the country target: A - C3</t>
  </si>
  <si>
    <t>D. Déficit anual previsto para alcanzar la necesidad del país: B - C3</t>
  </si>
  <si>
    <t>Besoin actuel estimé du pays</t>
  </si>
  <si>
    <t>Necesidad estimada actual del país</t>
  </si>
  <si>
    <t>B. Cibles du pays (selon le Plan Stratégique National)</t>
  </si>
  <si>
    <t>B. Metas de país (según el Plan Estratégico Nacional)</t>
  </si>
  <si>
    <t xml:space="preserve">Porcentaje de poblaciones clave que se han sometido a una prueba del VIH durante el período de reporte y que conocen sus resultados </t>
  </si>
  <si>
    <t>Percentage of high risk AGYW that have received an HIV test during the reporting period  in AGYW programs</t>
  </si>
  <si>
    <t>Prevention package for men who have sex with men (MSM) and their sexual partners</t>
  </si>
  <si>
    <t>Prevention package for transgender people and their sexual partners</t>
  </si>
  <si>
    <t xml:space="preserve">Prevention package for people who use drugs (PUD) (injecting and non-injecting) and their sexual partners </t>
  </si>
  <si>
    <t>Percentage of men who have sex with men (MSM) that have received an HIV test during the reporting period in KP-specific programs and know their results</t>
  </si>
  <si>
    <t>Percentage of transgender people (TG) that have received an HIV test during the reporting period in KP-specific programs and know their results</t>
  </si>
  <si>
    <t>Prevention package for other vulnerable populations</t>
  </si>
  <si>
    <t>Prevention package for people in prisons and other closed settings</t>
  </si>
  <si>
    <t>Porcentaje de mujeres embarazadas que viven con el VIH que recibieron medicamentos antirretrovirales para reducir el riesgo de transmisión maternoinfantil del VIH</t>
  </si>
  <si>
    <t>Differentiated HIV Testing Services</t>
  </si>
  <si>
    <t>Country need covered with the allocation amount</t>
  </si>
  <si>
    <t xml:space="preserve">Servicios diferenciados de pruebas del VIH </t>
  </si>
  <si>
    <t xml:space="preserve">Services de dépistage différenciés du VIH </t>
  </si>
  <si>
    <t>B1. Global targets as per the Global AIDS Strategy</t>
  </si>
  <si>
    <t>A. Estimated number at risk who should receive PrEP</t>
  </si>
  <si>
    <t>C4. Global target planned to be covered (domestic+external resources) - male condoms</t>
  </si>
  <si>
    <t>C5. Global target planned to be covered (domestic+external resources) - female condoms</t>
  </si>
  <si>
    <t>D1. Expected annual gap in meeting the need - male condoms: A1 - C4</t>
  </si>
  <si>
    <t>D2. Expected annual gap in meeting the need - female condoms: A2 - C5</t>
  </si>
  <si>
    <t>E1. Targets to be financed by allocation amount - male condoms</t>
  </si>
  <si>
    <r>
      <rPr>
        <b/>
        <u/>
        <sz val="11"/>
        <rFont val="Arial"/>
        <family val="2"/>
      </rPr>
      <t>English</t>
    </r>
    <r>
      <rPr>
        <b/>
        <sz val="11"/>
        <rFont val="Arial"/>
        <family val="2"/>
      </rPr>
      <t xml:space="preserve">: </t>
    </r>
    <r>
      <rPr>
        <sz val="11"/>
        <rFont val="Arial"/>
        <family val="2"/>
      </rPr>
      <t>Choose the language in the Instructions tab (line B6)</t>
    </r>
  </si>
  <si>
    <t xml:space="preserve">G. Brecha restante: A - F </t>
  </si>
  <si>
    <t>D. Brecha anual previsto para cubrir las necesidades: 
A - C3</t>
  </si>
  <si>
    <t>Brecha programático</t>
  </si>
  <si>
    <t>C3. Metas globales ya cubiertas</t>
  </si>
  <si>
    <t xml:space="preserve">C2. Metas globales que se van a cubrir con recursos externos </t>
  </si>
  <si>
    <t>Comentarios / supuestos</t>
  </si>
  <si>
    <t>Observations / Hypothèses</t>
  </si>
  <si>
    <t>Cela doit être calculé à l'aide des outils de fixation des cibles PrEP de l'ONUSIDA: https://jointsiwg.unaids.org/publications/</t>
  </si>
  <si>
    <t>Please use the UNAIDS condom needs estimation and resource requirements tool (C-NET) to retrieve the population in need - https://hivpreventioncoalition.unaids.org/resource/condom-needs-and-resource-requirement-estimation-tool/</t>
  </si>
  <si>
    <t>Veuillez utiliser l'outil d'estimation des besoins en préservatifs et des besoins en ressources de l'ONUSIDA (C-NET) pour identifier la population dans le besoin - https://hivpreventioncoalition.unaids.org/resource/condom-needs-and-resource-requirement-estimation-tool/</t>
  </si>
  <si>
    <t>Utilice la herramienta de ONUSIDA para la estimación de necesidades y recursos en materia de preservativos (C-NET) para obtener datos sobre la población en situación de necesidad - https://hivpreventioncoalition.unaids.org/resource/condom-needs-and-resource-requirement-estimation-tool/</t>
  </si>
  <si>
    <t xml:space="preserve">Debe calcularse utilizando las herramientas de ONUSIDA para la fijación de metas en materia de PrEP: https://jointsiwg.unaids.org/publications/   </t>
  </si>
  <si>
    <t xml:space="preserve">Estimated population in need/at risk:
This refers to the estimated number at risk who should receive PrEP. This should be calculated using the UNAIDS PrEP target setting tools: https://jointsiwg.unaids.org/publications/. There is a different tool available for each key or vulnerable population, as well as instruction guides. Please attach the completed tools as an annex to the concept note submission. </t>
  </si>
  <si>
    <t>Instructions for filling HIV programmatic gap tables:</t>
  </si>
  <si>
    <t>C3. Total global target planned to be covered: C1+C2</t>
  </si>
  <si>
    <t>C3. Total de la meta global que se planifica cubrir: C1+C2</t>
  </si>
  <si>
    <t>C6. Total global target planned to be covered (male+female): C4+C5</t>
  </si>
  <si>
    <t>C6. Total de la meta global que se planifica cubrir (masculinos+femeninos): C4+C5</t>
  </si>
  <si>
    <t>Instructions - HIV Priority Modules</t>
  </si>
  <si>
    <t xml:space="preserve">Instructions – Modules prioritaires pour le VIH </t>
  </si>
  <si>
    <t>The Modular Framework -  https://www.theglobalfund.org/media/4309/fundingmodel_modularframework_handbook_en.pdf</t>
  </si>
  <si>
    <t>Référence : le Manuel du cadre modulaire - https://www.theglobalfund.org/media/4309/fundingmodel_modularframework_handbook_en.pdf</t>
  </si>
  <si>
    <t xml:space="preserve">Referencia: el Manual del Marco Modular - https://www.theglobalfund.org/media/4309/fundingmodel_modularframework_handbook_en.pdf
</t>
  </si>
  <si>
    <t>Global Fund HIV Information Note - https://www.theglobalfund.org/media/4759/core_resilientsustainablesystemsforhealth_infonote_en.pdf</t>
  </si>
  <si>
    <t>La note d'information du Fonds mondial sur le VIH- https://www.theglobalfund.org/media/4759/core_resilientsustainablesystemsforhealth_infonote_en.pdf</t>
  </si>
  <si>
    <t>La Nota informativa sobre el VIH del Fondo Mundial,- https://www.theglobalfund.org/media/4759/core_resilientsustainablesystemsforhealth_infonote_en.pdf</t>
  </si>
  <si>
    <t xml:space="preserve">HIV/AIDS Programmatic Gap Table 1 </t>
  </si>
  <si>
    <t>HIV/AIDS Programmatic Gap Table 2</t>
  </si>
  <si>
    <t xml:space="preserve">HIV/AIDS Programmatic Gap Table 4  </t>
  </si>
  <si>
    <t xml:space="preserve">HIV/AIDS Programmatic Gap Table 5  </t>
  </si>
  <si>
    <t xml:space="preserve">HIV/AIDS Programmatic Gap Table 6  </t>
  </si>
  <si>
    <t xml:space="preserve">HIV/AIDS Programmatic Gap Table 7  </t>
  </si>
  <si>
    <t xml:space="preserve">HIV/AIDS Programmatic Gap Table 8  </t>
  </si>
  <si>
    <t xml:space="preserve">HIV/AIDS Programmatic Gap Table 9  </t>
  </si>
  <si>
    <t xml:space="preserve">HIV/AIDS Programmatic Gap Table 10  </t>
  </si>
  <si>
    <t xml:space="preserve">HIV/AIDS Programmatic Gap Table 11  </t>
  </si>
  <si>
    <t xml:space="preserve">HIV/AIDS Programmatic Gap Table 12  </t>
  </si>
  <si>
    <t xml:space="preserve">HIV/AIDS Programmatic Gap Table 13  </t>
  </si>
  <si>
    <t xml:space="preserve">HIV/AIDS Programmatic Gap Table 14  </t>
  </si>
  <si>
    <t xml:space="preserve">HIV/AIDS Programmatic Gap Table 15  </t>
  </si>
  <si>
    <t xml:space="preserve">HIV/AIDS Programmatic Gap Table 16  </t>
  </si>
  <si>
    <t xml:space="preserve">PrEP Programmatic Gap Table 1  </t>
  </si>
  <si>
    <t xml:space="preserve">HIV/AIDS Programmatic Gap Table 3  </t>
  </si>
  <si>
    <t xml:space="preserve">TB/HIV Programmatic Gap Table 3  </t>
  </si>
  <si>
    <t xml:space="preserve">TB/HIV Programmatic Gap Table 4  </t>
  </si>
  <si>
    <t xml:space="preserve">TB Programmatic Gap Table 1  </t>
  </si>
  <si>
    <t xml:space="preserve">TB Programmatic Gap Table 2  </t>
  </si>
  <si>
    <t xml:space="preserve">TB Programmatic Gap Table 3  </t>
  </si>
  <si>
    <t xml:space="preserve">TB Programmatic Gap Table 4  </t>
  </si>
  <si>
    <t xml:space="preserve">TB Programmatic Gap Table 5  </t>
  </si>
  <si>
    <t xml:space="preserve">TB Programmatic Gap Table 6  </t>
  </si>
  <si>
    <t xml:space="preserve">TB Programmatic Gap Table 7  </t>
  </si>
  <si>
    <t xml:space="preserve">TB/HIV Programmatic Gap Table 1  </t>
  </si>
  <si>
    <t xml:space="preserve">TB/HIV Programmatic Gap Table 2  </t>
  </si>
  <si>
    <t xml:space="preserve">Tableau 2 des lacunes programmatiques TB/VIH  </t>
  </si>
  <si>
    <t xml:space="preserve">Tableau 3 des lacunes programmatiques TB/VIH  </t>
  </si>
  <si>
    <t xml:space="preserve">Tableau 4 des lacunes programmatiques TB/VIH  </t>
  </si>
  <si>
    <t xml:space="preserve">Tableau des déficits programmatiques TB 1  </t>
  </si>
  <si>
    <t xml:space="preserve">Tableau des déficits programmatiques TB 2  </t>
  </si>
  <si>
    <t xml:space="preserve">Tableau des déficits programmatiques TB 3  </t>
  </si>
  <si>
    <t xml:space="preserve">Tableau des déficits programmatiques TB 4  </t>
  </si>
  <si>
    <t xml:space="preserve">Tableau des déficits programmatiques TB 5  </t>
  </si>
  <si>
    <t xml:space="preserve">Tableau des déficits programmatiques TB 6  </t>
  </si>
  <si>
    <t xml:space="preserve">Tableau des déficits programmatiques TB 7  </t>
  </si>
  <si>
    <t xml:space="preserve">Tableau 1 des lacunes programmatiques TB/VIH  </t>
  </si>
  <si>
    <t xml:space="preserve">Tableau 3 des déficits programmatiques pour le VIH/sida  </t>
  </si>
  <si>
    <t xml:space="preserve">Tableau 4 des déficits programmatiques pour le VIH/sida  </t>
  </si>
  <si>
    <t xml:space="preserve">Tableau 5 des déficits programmatiques pour le VIH/sida  </t>
  </si>
  <si>
    <t xml:space="preserve">Tableau 6 des déficits programmatiques pour le VIH/sida  </t>
  </si>
  <si>
    <t xml:space="preserve">Tableau 7 des déficits programmatiques pour le VIH/sida  </t>
  </si>
  <si>
    <t xml:space="preserve">Tableau 8 des déficits programmatiques pour le VIH/sida  </t>
  </si>
  <si>
    <t xml:space="preserve">Tableau 9 des déficits programmatiques pour le VIH/sida  </t>
  </si>
  <si>
    <t xml:space="preserve">Tableau 10 des déficits programmatiques pour le VIH/sida  </t>
  </si>
  <si>
    <t xml:space="preserve">Tableau 11 des déficits programmatiques pour le VIH/sida  </t>
  </si>
  <si>
    <t xml:space="preserve">Tableau 12 des déficits programmatiques pour le VIH/sida  </t>
  </si>
  <si>
    <t xml:space="preserve">Tableau 13 des déficits programmatiques pour le VIH/sida  </t>
  </si>
  <si>
    <t xml:space="preserve">Tableau 14 des déficits programmatiques pour le VIH/sida  </t>
  </si>
  <si>
    <t xml:space="preserve">Tableau 15 des déficits programmatiques pour le VIH/sida  </t>
  </si>
  <si>
    <t xml:space="preserve">Tableau 16 des déficits programmatiques pour le VIH/sida  </t>
  </si>
  <si>
    <t xml:space="preserve">Tableau des lacunes programmatiques 1 - Prophylaxie préexposition (PrEP)  </t>
  </si>
  <si>
    <t xml:space="preserve">Tableau 1 des déficits programmatiques pour le VIH/sida  </t>
  </si>
  <si>
    <t xml:space="preserve">Tableau 2 des déficits programmatiques pour le VIH/sida  </t>
  </si>
  <si>
    <t xml:space="preserve">VIH/SIDA - Tabla de brecha programática 2  </t>
  </si>
  <si>
    <t xml:space="preserve">VIH/SIDA - Tabla de brecha programática 3  </t>
  </si>
  <si>
    <t xml:space="preserve">VIH/SIDA - Tabla de brecha programática 4  </t>
  </si>
  <si>
    <t xml:space="preserve">VIH/SIDA - Tabla de brecha programática 5  </t>
  </si>
  <si>
    <t xml:space="preserve">VIH/SIDA - Tabla de brecha programática 6  </t>
  </si>
  <si>
    <t xml:space="preserve">VIH/SIDA - Tabla de brecha programática 7  </t>
  </si>
  <si>
    <t xml:space="preserve">VIH/SIDA - Tabla de brecha programática 8  </t>
  </si>
  <si>
    <t xml:space="preserve">VIH/SIDA - Tabla de brecha programática 9  </t>
  </si>
  <si>
    <t xml:space="preserve">VIH/SIDA - Tabla de brecha programática 10  </t>
  </si>
  <si>
    <t xml:space="preserve">VIH/SIDA - Tabla de brecha programática 11  </t>
  </si>
  <si>
    <t xml:space="preserve">VIH/SIDA - Tabla de brecha programática 12  </t>
  </si>
  <si>
    <t xml:space="preserve">VIH/SIDA - Tabla de brecha programática 13  </t>
  </si>
  <si>
    <t xml:space="preserve">VIH/SIDA - Tabla de brecha programática 14  </t>
  </si>
  <si>
    <t xml:space="preserve">VIH/SIDA - Tabla de brecha programática 15  </t>
  </si>
  <si>
    <t xml:space="preserve">VIH/SIDA - Tabla de brecha programática 16  </t>
  </si>
  <si>
    <t xml:space="preserve">Tabla de brechas programáticas para la profilaxis previa a la exposición- PrEP  </t>
  </si>
  <si>
    <t xml:space="preserve">Tabla de brechas programáticas para el VIH/SIDA 1 - Preservativos  </t>
  </si>
  <si>
    <t xml:space="preserve">Tabla 2 VIH/sida de brechas programáticas de PrEP  </t>
  </si>
  <si>
    <t xml:space="preserve">Tabla 3 VIH/sidade brechas programáticas de PrEP  </t>
  </si>
  <si>
    <t xml:space="preserve">Tabla 2 VIH/SIDA de brechas programáticas de preservativos  </t>
  </si>
  <si>
    <t xml:space="preserve">VIH/SIDA - Tabla de brecha programática 1  </t>
  </si>
  <si>
    <t xml:space="preserve">Tabla 1 de brechas programáticas relativas a la TB/VIH  </t>
  </si>
  <si>
    <t xml:space="preserve">Tabla 2 de brechas programáticas relativas a la TB/VIH  </t>
  </si>
  <si>
    <t xml:space="preserve">Tabla 3 de brechas programáticas relativas a la TB/VIH  </t>
  </si>
  <si>
    <t xml:space="preserve">Tabla 4 de brechas programáticas relativas a la TB/VIH  </t>
  </si>
  <si>
    <t xml:space="preserve">Tuberculosis - Tabla de brecha programático 1  </t>
  </si>
  <si>
    <t xml:space="preserve">Tuberculosis - Tabla de brecha programático 2  </t>
  </si>
  <si>
    <t xml:space="preserve">Tuberculosis - Tabla de brecha programático 3  </t>
  </si>
  <si>
    <t xml:space="preserve">Tuberculosis - Tabla de brecha programático 4  </t>
  </si>
  <si>
    <t xml:space="preserve">Tuberculosis - Tabla de brecha programático 5  </t>
  </si>
  <si>
    <t xml:space="preserve">Tuberculosis - Tabla de brecha programático 6  </t>
  </si>
  <si>
    <t xml:space="preserve">Tuberculosis - Tabla de brecha programático 7  </t>
  </si>
  <si>
    <t xml:space="preserve">Condom Programmatic Gap Table 2  </t>
  </si>
  <si>
    <t xml:space="preserve">PrEP Programmatic Gap Table 3  </t>
  </si>
  <si>
    <t xml:space="preserve">PrEP Programmatic Gap Table 2  </t>
  </si>
  <si>
    <t xml:space="preserve">Condoms Programmatic Gap Table 1  </t>
  </si>
  <si>
    <t>Treatment Programmatic Gap Table 1</t>
  </si>
  <si>
    <t xml:space="preserve">Tableau 1 des lacunes programmatiques - Traitement </t>
  </si>
  <si>
    <t>Tabla 1 de brechas programáticas - Tratamiento</t>
  </si>
  <si>
    <t>Treatment Programmatic Gap Table 2</t>
  </si>
  <si>
    <t xml:space="preserve">Tableau 2 des lacunes programmatiques - Traitement </t>
  </si>
  <si>
    <t>Tabla 2 de brechas programáticas - Tratamiento</t>
  </si>
  <si>
    <t>Treatment Programmatic Gap Table 3</t>
  </si>
  <si>
    <t xml:space="preserve">Tableau 3 des lacunes programmatiques - Traitement </t>
  </si>
  <si>
    <t>Tabla 3 de brechas programáticas - Tratamiento</t>
  </si>
  <si>
    <t>EMTCT Programmatic Gap Table 1</t>
  </si>
  <si>
    <t xml:space="preserve">Tableau 1 des lacunes programmatiques - ETME - EMTCT </t>
  </si>
  <si>
    <t>Tabla 1 de brechas programáticas - Eliminación de la transmisión maternoinfantil</t>
  </si>
  <si>
    <t>Prevention Programmatic Gap Table 1</t>
  </si>
  <si>
    <t xml:space="preserve">Tabla 1 de brechas programáticas - Prevencion </t>
  </si>
  <si>
    <t>Prevention Programmatic Gap Table 2</t>
  </si>
  <si>
    <t xml:space="preserve">Tabla 2 de brechas programáticas - Prevencion </t>
  </si>
  <si>
    <t>Prevention Programmatic Gap Table 3</t>
  </si>
  <si>
    <t xml:space="preserve">Tabla 3 de brechas programáticas - Prevencion </t>
  </si>
  <si>
    <t>Prevention Programmatic Gap Table 4</t>
  </si>
  <si>
    <t xml:space="preserve">Tabla 4 de brechas programáticas - Prevencion </t>
  </si>
  <si>
    <t>Tabla 1 de brechas programáticas  - Preuebas del VIH</t>
  </si>
  <si>
    <t>Tabla 2 de brechas programáticas  - Preuebas del VIH</t>
  </si>
  <si>
    <t>HIV Testing Programmatic Gap Table 1</t>
  </si>
  <si>
    <t>HIV Testing Programmatic Gap Table 2</t>
  </si>
  <si>
    <t>Tableau 2 des lacunes programmatiques  - Services de dépistage du VIH</t>
  </si>
  <si>
    <t xml:space="preserve">Tableau 1 des lacunes programmatiques  - Services de dépistage du VIH </t>
  </si>
  <si>
    <r>
      <t xml:space="preserve">*Differentiated HIV Testing Services
         -&gt; The HIV Testing gap table should be completed for the two </t>
    </r>
    <r>
      <rPr>
        <sz val="11"/>
        <color rgb="FFFF0000"/>
        <rFont val="Arial"/>
        <family val="2"/>
      </rPr>
      <t>priority</t>
    </r>
    <r>
      <rPr>
        <sz val="11"/>
        <color theme="1"/>
        <rFont val="Arial"/>
        <family val="2"/>
      </rPr>
      <t xml:space="preserve"> key population groups </t>
    </r>
    <r>
      <rPr>
        <sz val="11"/>
        <color rgb="FFFF0000"/>
        <rFont val="Arial"/>
        <family val="2"/>
      </rPr>
      <t>in terms of incidence or</t>
    </r>
    <r>
      <rPr>
        <sz val="11"/>
        <color theme="1"/>
        <rFont val="Arial"/>
        <family val="2"/>
      </rPr>
      <t xml:space="preserve"> </t>
    </r>
    <r>
      <rPr>
        <sz val="11"/>
        <color rgb="FFFF0000"/>
        <rFont val="Arial"/>
        <family val="2"/>
      </rPr>
      <t>number of new infections</t>
    </r>
    <r>
      <rPr>
        <sz val="11"/>
        <color theme="1"/>
        <rFont val="Arial"/>
        <family val="2"/>
      </rPr>
      <t xml:space="preserve">: men who have sex with men; sex workers; transgender people; people who inject drugs. </t>
    </r>
    <r>
      <rPr>
        <sz val="11"/>
        <color rgb="FFFF0000"/>
        <rFont val="Arial"/>
        <family val="2"/>
      </rPr>
      <t>In addition, the Global Fund AGYW priority countries should complete the gap table for</t>
    </r>
    <r>
      <rPr>
        <sz val="11"/>
        <color theme="1"/>
        <rFont val="Arial"/>
        <family val="2"/>
      </rPr>
      <t xml:space="preserve"> adolescent girls and young women in high incidence settings. 
**TB/HIV
         -&gt; If submitting separate TB and HIV funding requests, gap analysis tables for TB/HIV interventions should be included in both the TB and HIV requests. In the case of a joint TB/HIV request, please complete the tables provided in the joint TB/HIV programmatic gap Excel file.
         -&gt; If the applicant is part of the WHO’s 30 highest TB/HIV burden countries they must complete the tables linked to this module.  The WHO’s 30 highest TB/HIV burden countries are Botswana, </t>
    </r>
    <r>
      <rPr>
        <sz val="11"/>
        <color rgb="FFFF0000"/>
        <rFont val="Arial"/>
        <family val="2"/>
      </rPr>
      <t>Brazil,</t>
    </r>
    <r>
      <rPr>
        <sz val="11"/>
        <color theme="1"/>
        <rFont val="Arial"/>
        <family val="2"/>
      </rPr>
      <t xml:space="preserve"> Cameroon, </t>
    </r>
    <r>
      <rPr>
        <sz val="11"/>
        <color rgb="FFFF0000"/>
        <rFont val="Arial"/>
        <family val="2"/>
      </rPr>
      <t>Central African Republic, China, Congo, Democratic Republic of the Congo,</t>
    </r>
    <r>
      <rPr>
        <sz val="11"/>
        <color theme="1"/>
        <rFont val="Arial"/>
        <family val="2"/>
      </rPr>
      <t xml:space="preserve"> Eswatini, </t>
    </r>
    <r>
      <rPr>
        <sz val="11"/>
        <color rgb="FFFF0000"/>
        <rFont val="Arial"/>
        <family val="2"/>
      </rPr>
      <t>Ethiopia, Gabon, Guinea,</t>
    </r>
    <r>
      <rPr>
        <sz val="11"/>
        <color theme="1"/>
        <rFont val="Arial"/>
        <family val="2"/>
      </rPr>
      <t xml:space="preserve"> Guinea-Bissau,</t>
    </r>
    <r>
      <rPr>
        <sz val="11"/>
        <color rgb="FFFF0000"/>
        <rFont val="Arial"/>
        <family val="2"/>
      </rPr>
      <t xml:space="preserve"> India, Indonesia, Kenya,  Lesotho, Liberia, Malawi, Mozambique, Myanmar, Namibia,</t>
    </r>
    <r>
      <rPr>
        <sz val="11"/>
        <color theme="1"/>
        <rFont val="Arial"/>
        <family val="2"/>
      </rPr>
      <t xml:space="preserve"> Nigeria, Philippines, Russian Federation, South Africa, Thailand, Uganda, United Republic of Tanzania, Zambia, and Zimbabwe.
***Elimination of vertical transmission of HIV, syphilis and hepatitis B 
         -&gt;  If the applicant is among of the countries that have joined the Global Alliance to end Pediatric AIDS by 2030, they must complete the gap tables linked to this module.</t>
    </r>
    <r>
      <rPr>
        <sz val="11"/>
        <color rgb="FFFF0000"/>
        <rFont val="Arial"/>
        <family val="2"/>
      </rPr>
      <t xml:space="preserve"> The 12 countries are Angola, Cameroon, Cote-D'Ivoire, DRC, Kenya, Mozambique, Nigeria, South Africa, Uganda, the United Republic of Tanzania, Zambia and Zimbabwe.</t>
    </r>
    <r>
      <rPr>
        <sz val="11"/>
        <color theme="1"/>
        <rFont val="Arial"/>
        <family val="2"/>
      </rPr>
      <t xml:space="preserve">
****Prevention package for key populations and AGYW 
         -&gt; If funding is requested for these modules, the following applies:
         -&gt; These modules refer to the following key and vulnerable populations: men who have sex with men; sex workers; transgender people; people who inject drugs; adolescent girls and young women in high incidence settings; and other vulnerable populations.
        -&gt; </t>
    </r>
    <r>
      <rPr>
        <sz val="11"/>
        <color rgb="FFFF0000"/>
        <rFont val="Arial"/>
        <family val="2"/>
      </rPr>
      <t>Gap tables must be completed for the prevention packages of two priority key population groups  in terms of incidence or number of new infections: men who have sex with men, sex workers, transgender people, people who inject drugs, other vulnerable populations.Note that 3 tables are provided in the 'Prevention' tab.</t>
    </r>
    <r>
      <rPr>
        <sz val="11"/>
        <color theme="1"/>
        <rFont val="Arial"/>
        <family val="2"/>
      </rPr>
      <t xml:space="preserve">
         -&gt; In addition, all the Global Fund AGYW priority countries need to complete the gap table for the prevention package for adolescent girls and young women in high incidence settings. 
*****PrEP and Condoms </t>
    </r>
    <r>
      <rPr>
        <sz val="11"/>
        <color rgb="FFFF0000"/>
        <rFont val="Arial"/>
        <family val="2"/>
      </rPr>
      <t>(3 tables provided in each tab)</t>
    </r>
    <r>
      <rPr>
        <sz val="11"/>
        <color theme="1"/>
        <rFont val="Arial"/>
        <family val="2"/>
      </rPr>
      <t xml:space="preserve">
         -&gt; If funding is requested for these modules, the following applies:
         -&gt; For the Global Fund incidence reduction strategy delivery priority countries, the PrEP gap table and the Condom gap table should be completed for the two </t>
    </r>
    <r>
      <rPr>
        <sz val="11"/>
        <color rgb="FFFF0000"/>
        <rFont val="Arial"/>
        <family val="2"/>
      </rPr>
      <t xml:space="preserve">priority </t>
    </r>
    <r>
      <rPr>
        <sz val="11"/>
        <color theme="1"/>
        <rFont val="Arial"/>
        <family val="2"/>
      </rPr>
      <t xml:space="preserve">key population groups </t>
    </r>
    <r>
      <rPr>
        <sz val="11"/>
        <color rgb="FFFF0000"/>
        <rFont val="Arial"/>
        <family val="2"/>
      </rPr>
      <t>in terms of incidence or number of new infections: men who have sex with men; sex workers; transgender people;and people who inject drugs</t>
    </r>
    <r>
      <rPr>
        <sz val="11"/>
        <color theme="1"/>
        <rFont val="Arial"/>
        <family val="2"/>
      </rPr>
      <t xml:space="preserve">. Rest of countries: condom and PrEP tables are negotiated with HIV advisor as needed.
         -&gt; For the Global Fund AGYW priority countries, these tables should be completed for adolescent girls and young women in high incidence settings.          </t>
    </r>
  </si>
  <si>
    <r>
      <t xml:space="preserve">To begin completing each table, specify the desired priority module/intervention by selecting from the drop-down list provided next to the "Priority Module" line </t>
    </r>
    <r>
      <rPr>
        <sz val="11"/>
        <color rgb="FFFF0000"/>
        <rFont val="Arial"/>
        <family val="2"/>
      </rPr>
      <t>[note that this is pre-filled for some tables]</t>
    </r>
    <r>
      <rPr>
        <sz val="11"/>
        <color theme="1"/>
        <rFont val="Arial"/>
        <family val="2"/>
      </rPr>
      <t xml:space="preserve">. </t>
    </r>
    <r>
      <rPr>
        <sz val="11"/>
        <color rgb="FFFF0000"/>
        <rFont val="Arial"/>
        <family val="2"/>
      </rPr>
      <t>Then, select the</t>
    </r>
    <r>
      <rPr>
        <sz val="11"/>
        <color theme="1"/>
        <rFont val="Arial"/>
        <family val="2"/>
      </rPr>
      <t xml:space="preserve"> corresponding coverage indicator </t>
    </r>
    <r>
      <rPr>
        <sz val="11"/>
        <color rgb="FFFF0000"/>
        <rFont val="Arial"/>
        <family val="2"/>
      </rPr>
      <t>from the drop-down list [unless pre-filled]</t>
    </r>
    <r>
      <rPr>
        <sz val="11"/>
        <color theme="1"/>
        <rFont val="Arial"/>
        <family val="2"/>
      </rPr>
      <t>. Blank cells highlighted in white require input. Cells highlighted in purple and gray will then be filled automatically.
The following instructions provide detailed information on how to complete the gap table for each module. Note that the TB/HIV collaborative intervention has several coverage indicators and therefore separate tables are to be completed. Remember, complete tables for only 4-6 priority modules.</t>
    </r>
  </si>
  <si>
    <t>In cases where the indicators used by the country are worded differently than what is included in the programmatic gap tables (but the measurement is the same), please include the country definition in the comments box. A blank table can be found on the "Blank table" tab in the case where the number of tables provided in the workbook is not sufficient, or if the applicant wishes to submit a table for a module/intervention/indicator that is not specified in the instructions below.</t>
  </si>
  <si>
    <t>Dans les cas où les indicateurs utilisés par le pays sont formulés différemment de ce qui est inclus dans les tableaux des lacunes programmatiques  (mais la mesure reste la même), veuillez inclure la définition du pays dans la section commentaires.
L'onglet « Blank table » contient un tableau vierge qui pourra être utilisé si le nombre de tableaux dans le fichier Excel est insuffisant ou si le candidat souhaite soumettre un tableau pour un module/une intervention/un indicateur qui n'apparaît pas dans les instructions ci-dessous.</t>
  </si>
  <si>
    <t>En los casos en que la denominación de los indicadores utilizados por el país difiera de la que figura en las tablas de brechas programáticas (aunque la medición sea la misma), incluya la definición del país en la caja de comentarios. Si el número de tablas que se incluye en la hoja de cálculo no es suficiente o si el solicitante desea presentar una tabla para un módulo, intervención o indicador que no se haya especificado en las instrucciones siguientes, se podrá utilizar la pestaña  "Tabla en blanco".</t>
  </si>
  <si>
    <t>A. Total estimated number of all adults and/or children living with HIV</t>
  </si>
  <si>
    <t>A. Total estimated number of people in the specified key and vulnerable population</t>
  </si>
  <si>
    <t>A. Total estimated number of people living with HIV (adults and/or children)</t>
  </si>
  <si>
    <t>Number of condoms (male and female) distributed by the program for adolescent girls and young women in high incidence settings</t>
  </si>
  <si>
    <t>Número de preservativos (masculinos y femeninos) distribuidos por el programa para niñas adolescentes y mujeres jóvenes en entornos de alta incidencia del VIH</t>
  </si>
  <si>
    <t xml:space="preserve">Note: Throughout the instructions, the term “high incidence settings” is used to indicate “high-risk AGYW”. High HIV incidence settings are sub-national locations with an HIV incidence of 1% or more among AGYW 15-24 years as per UNAIDS criteria. AGYW residing in these areas are considered high-risk. However, those residing within areas with moderate HIV incidence of 0.3% to &lt;1% can also be considered high-risk AGYW based on their reported behaviour (AGYW with non-regular sexual partner(s) and young women from key populations). [UNAIDS (2021). Global AIDS Strategy 2021-2026 — End Inequalities. End AIDS.]  </t>
  </si>
  <si>
    <t>Meta del país:
Se refiere al Plan Estratégico Nacional (PEN) o a cualquier otra meta de país acordada recientemente.
1) "#" se refiere al número total de personas que van a recibir tratamiento antirretroviral.
2) "%" se refiere al número de adultos y/o niños que se espera que reciban tratamiento antirretroviral entre todos los adultos y niños que viven con el VIH.</t>
  </si>
  <si>
    <t>Country target:
Refers to National Strategic Plan (NSP) or any other latest agreed country target.
1) "#" refers to the total number of people to be on antiretroviral therapy.
2) "%" refers to the number of adults and/or children expected to be on antiretroviral therapy among all adults and children living with HIV.</t>
  </si>
  <si>
    <r>
      <t xml:space="preserve">Coverage indicator: </t>
    </r>
    <r>
      <rPr>
        <sz val="11"/>
        <color rgb="FFFF0000"/>
        <rFont val="Arial"/>
        <family val="2"/>
      </rPr>
      <t>[select the relevant indicator from the drop-down list]</t>
    </r>
    <r>
      <rPr>
        <sz val="11"/>
        <color theme="1"/>
        <rFont val="Arial"/>
        <family val="2"/>
      </rPr>
      <t xml:space="preserve">
Percentage of people on ART among all people living with HIV at the end of the reporting period.</t>
    </r>
  </si>
  <si>
    <r>
      <t>Comments/Assumptions:
1) Specify the target geographic area.
2) Specify who are the other sources of funding.
3)</t>
    </r>
    <r>
      <rPr>
        <sz val="11"/>
        <color rgb="FFFF0000"/>
        <rFont val="Arial"/>
        <family val="2"/>
      </rPr>
      <t xml:space="preserve"> Specify the amount of the programmatic gap that is in the within-allocation request, and the amount included in the above-allocation (PAAR). Clarify to what extent this request will cover needs in the highest incidence geographic areas.</t>
    </r>
    <r>
      <rPr>
        <sz val="11"/>
        <rFont val="Arial"/>
        <family val="2"/>
      </rPr>
      <t xml:space="preserve">
4) Indicate the difference between the Country target and the Global target. </t>
    </r>
  </si>
  <si>
    <t>Coverage indicator: [select the relevant coverage indicator from the drop-down list]
Percentage of pregnant women living with HIV who received antiretroviral medicine to reduce the risk of vertical transmission of HIV.</t>
  </si>
  <si>
    <r>
      <t xml:space="preserve">Coverage indicator: </t>
    </r>
    <r>
      <rPr>
        <sz val="11"/>
        <color rgb="FFFF0000"/>
        <rFont val="Arial"/>
        <family val="2"/>
      </rPr>
      <t>[select the relevant coverage indicator from the drop down list]</t>
    </r>
    <r>
      <rPr>
        <sz val="11"/>
        <color theme="1"/>
        <rFont val="Arial"/>
        <family val="2"/>
      </rPr>
      <t xml:space="preserve">
Percentage of key populations that have received an HIV test during the reporting period in key population specific programs and know their results. </t>
    </r>
  </si>
  <si>
    <r>
      <t xml:space="preserve">Comments/Assumptions:
1) Specify the target geographic area.
2) Specify who are the other sources of funding.
3) </t>
    </r>
    <r>
      <rPr>
        <sz val="11"/>
        <color rgb="FFFF0000"/>
        <rFont val="Arial"/>
        <family val="2"/>
      </rPr>
      <t>Specify the amount of the programmatic gap that is in the within-allocation request, and the amount included in the above-allocation (PAAR). Clarify to what extent this request will cover needs in the highest incidence geographic areas.</t>
    </r>
    <r>
      <rPr>
        <sz val="11"/>
        <color theme="1"/>
        <rFont val="Arial"/>
        <family val="2"/>
      </rPr>
      <t xml:space="preserve">
4) Indicate the difference between the Country target and the Global target. </t>
    </r>
  </si>
  <si>
    <t>Country target:
Refers to NSP or any other latest agreed country target.
1) “#” refers to the number of HIV-positive TB patients (new and relapse) who receive ART.
2) “%” refers to the percentage of HIV positive new and relapse TB patients who receive ART among the total of HIV positive new and relapse TB patients registered.</t>
  </si>
  <si>
    <r>
      <rPr>
        <sz val="11"/>
        <color rgb="FFFF0000"/>
        <rFont val="Arial"/>
        <family val="2"/>
      </rPr>
      <t>There are 3 tables in the "Prevention" tab</t>
    </r>
    <r>
      <rPr>
        <sz val="11"/>
        <color theme="1"/>
        <rFont val="Arial"/>
        <family val="2"/>
      </rPr>
      <t xml:space="preserve">. Please complete separate tables for each of the key and vulnerable populations as relevant to the funding request. Reminder: Gap tables must be completed for the </t>
    </r>
    <r>
      <rPr>
        <sz val="11"/>
        <color rgb="FFFF0000"/>
        <rFont val="Arial"/>
        <family val="2"/>
      </rPr>
      <t>two priority key population groups in terms of incidence or number of new infections: men who have sex with men; sex workers, transgender people, people who inject drugs, other vulnerable popluations</t>
    </r>
    <r>
      <rPr>
        <sz val="11"/>
        <color theme="1"/>
        <rFont val="Arial"/>
        <family val="2"/>
      </rPr>
      <t xml:space="preserve">. In addition, all Global Fund AGYW priority countries need to complete the gap table for </t>
    </r>
    <r>
      <rPr>
        <sz val="11"/>
        <color rgb="FFFF0000"/>
        <rFont val="Arial"/>
        <family val="2"/>
      </rPr>
      <t>adolescent girls and young women in high incidence settings.</t>
    </r>
  </si>
  <si>
    <r>
      <t>Coverage Indicator:
Select the relevant coverage indicator</t>
    </r>
    <r>
      <rPr>
        <sz val="11"/>
        <color rgb="FFFF0000"/>
        <rFont val="Arial"/>
        <family val="2"/>
      </rPr>
      <t xml:space="preserve"> from the drop-down list</t>
    </r>
    <r>
      <rPr>
        <sz val="11"/>
        <rFont val="Arial"/>
        <family val="2"/>
      </rPr>
      <t xml:space="preserve">. </t>
    </r>
  </si>
  <si>
    <r>
      <t xml:space="preserve">Comments/Assumptions:
1)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2) If "other vulnerable populations", please describe this population in the comments section.
3) Indicate the difference between the Country target and the Global target.
4) Specify who are the other sources of funding.
5) </t>
    </r>
    <r>
      <rPr>
        <sz val="11"/>
        <color rgb="FFFF0000"/>
        <rFont val="Arial"/>
        <family val="2"/>
      </rPr>
      <t>Specify the amount of the programmatic gap that is in the within-allocation request, and the amount included in the above-allocation (PAAR). Clarify to what extent this request will cover needs in the highest incidence geographic areas.</t>
    </r>
  </si>
  <si>
    <t xml:space="preserve">There are 3 tables in the “PrEP” tab. The Global Fund incidence reduction strategy delivery priority countries need to complete a PrEP gap table for the two priority key population groups in terms of incidence or number of new infections: men who have sex with men, sex workers, transgender people, people who inject drugs. In addition, all Global Fund AGYW priority countries need to complete the gap table for adolescent girls and young women in high incidence settings.  </t>
  </si>
  <si>
    <r>
      <t xml:space="preserve">Comments/Assumptions:
1) Indicate the difference between the Country Target and Estimated number at risk who should receive PrEP.
2) Specify who are the other sources of funding.
3) </t>
    </r>
    <r>
      <rPr>
        <sz val="11"/>
        <color rgb="FFFF0000"/>
        <rFont val="Arial"/>
        <family val="2"/>
      </rPr>
      <t>Specify the amount of the programmatic gap that is in the within-allocation request, and the amount included in the above-allocation (PAAR). Clarify to what extent this request will cover needs in the highest incidence geographic areas.</t>
    </r>
  </si>
  <si>
    <t>There are 3 tables in the Condom tab. The Global Fund incidence reduction strategy delivery priority countries need to complete a condom gap table for the two priority key population groups (in terms of number of new infections or incidence): men who have sex with men; sex workers; transgender people; people who inject drugs. In addition, all Global Fund AGYW priority countries need to complete the gap table for adolescent girls and young women in high incidence settings.</t>
  </si>
  <si>
    <r>
      <t>Coverage Indicator:</t>
    </r>
    <r>
      <rPr>
        <sz val="11"/>
        <color rgb="FFFF0000"/>
        <rFont val="Arial"/>
        <family val="2"/>
      </rPr>
      <t>[selecte the relevant coverage indicator from the drop-down list]</t>
    </r>
    <r>
      <rPr>
        <sz val="11"/>
        <color theme="1"/>
        <rFont val="Arial"/>
        <family val="2"/>
      </rPr>
      <t xml:space="preserve">
Number of condoms (male and female) distributed by the program for (key population </t>
    </r>
    <r>
      <rPr>
        <sz val="11"/>
        <color rgb="FFFF0000"/>
        <rFont val="Arial"/>
        <family val="2"/>
      </rPr>
      <t>or AGYW</t>
    </r>
    <r>
      <rPr>
        <sz val="11"/>
        <color theme="1"/>
        <rFont val="Arial"/>
        <family val="2"/>
      </rPr>
      <t>).</t>
    </r>
  </si>
  <si>
    <t>Please complete separate programmatic gap tables for 4-6 priority modules in the HIV funding request. The following list specifies possible modules and relevant interventions. Complete tables only for the interventions for which funding is being requested.
For guidance when completing these programmatic gap tables, please refer to the Modular Framework handbook and the Global Fund HIV Information Note, which includes reference to relevant technical guidance documents. 
Priority Modules/Interventions, as per the Modular Framework Handbook:
1. Treatment, care and support    
2. Differentiated HIV Testing Services*
3. TB/HIV **
4. Elimination of vertical transmission of HIV, syphilis and hepatitis B ***
5. Prevention package for key populations and AGYW ****
6.  PrEP *****
7. Condoms *****</t>
  </si>
  <si>
    <r>
      <t xml:space="preserve">Complete por separado las tablas de brechas programáticas correspondientes a los módulos prioritarios de 4 a 6 en la solicitud de financiamiento para el VIH. En la lista siguiente figuran los posibles módulos y las correspondientes intervenciones pertinentes. Complete solo las tablas correspondientes a las módulos que se solicita financiamiento. 
Para obtener orientación a la hora de completar esta tabla de brechas programáticas, consulte el Manual del Marco Modular y la Nota informativa sobre el HIV del Fondo Mundial, en la que se hace referencia a los documentos de orientación técnica correspondientes.
Módulos o intervenciones prioritarios, </t>
    </r>
    <r>
      <rPr>
        <sz val="11"/>
        <color rgb="FFFF0000"/>
        <rFont val="Arial"/>
        <family val="2"/>
      </rPr>
      <t>según el Manual del Marco Modular</t>
    </r>
    <r>
      <rPr>
        <sz val="11"/>
        <rFont val="Arial"/>
        <family val="2"/>
      </rPr>
      <t>:
1. Tratamiento, atención y apoyo    
2. Servicios diferenciados de pruebas del VIH*
3. TB/VIH **
4. Eliminación de la transmisión maternoinfantil del VIH, la sífilis y la hepatitis B ***
5. Programas de prevención para poblaciones clave y niñas adolescentes y mujeres jóvenes ****
6.  Profilaxis previa a la exposición (PrEP) *****
7. Preservativos *****</t>
    </r>
  </si>
  <si>
    <t>Pour commencer à remplir chaque tableau, précisez le module/intervention prioritaire souhaité en le sélectionnant dans la liste déroulante qui se trouve à côté de la cellule « Module prioritaire » Veuillez noter que cela est prérempli dans certains tableaux. A moins qu’il ne soit prérempli, sélectionnez ensuite l’indicateur de couverture correspondant dans le menu déroulant.  Des informations doivent être saisies dans les cellules vides avec fond blanc. Les cellules avec fond violet se rempliront alors automatiquement.
Les instructions suivantes fournissent des informations détaillées sur la façon de remplir le tableau des lacunes programmatiques pour chaque module/intervention. Notez que l'intervention conjointe TB/VIH est associée à plusieurs indicateurs de couverture, ce qui impose de remplir des tableaux distincts. N'oubliez pas, ne remplissez les tableaux que pour 4 à 6 modules prioritaires.</t>
  </si>
  <si>
    <t>Remarque : Dans les instructions, le terme « contextes à incidence élevée » est utilisé pour indiquer « les adolescentes et les jeunes femmes à haut risque ». Les contextes à incidence élevée du VIH sont relatifs à des zones sous-nationales dans lesquelles l’incidence du VIH est de 1 % ou plus parmi les adolescentes et les jeunes femmes de 15 à 24 ans, selon les critères de l'ONUSIDA. Les adolescentes et les jeunes femmes résidant dans ces zones sont considérées comme à haut risque. Cependant, les adolescentes et des jeunes femmes résidant dans des zones où l'incidence du VIH est modérée, de 0,3 à &lt;1 %, peuvent également être considérées à haut risque, sur la base de leur comportement déclaré (adolescentes et jeunes femmes avec partenaire(s) sexuel(s) non régulier(s) et jeunes femmes des populations clés). [ONUSIDA (2021). Stratégie mondiale de lutte contre le sida 2021-2026 — Mettre fin aux inégalités. En finir avec le SIDA.]</t>
  </si>
  <si>
    <t>Nota: A lo largo de las instrucciones, el término "entornos de alta incidencia" se utiliza para indicar "AGYW de alto riesgo". Los entornos de alta incidencia del VIH son ubicaciones subnacionales con una incidencia del VIH del 1 % o más entre las niñas adolescentes y mujeres jóvenes de 15 a 24 años según los criterios de la ONUSIDA. Las niñas adolescentes y mujeres jóvenes que residen en estas áreas se consideran de alto riesgo. Sin embargo, las niñas adolescentes y mujeres jóvenes que residen en áreas con una incidencia moderada de VIH de 0.3 a &lt;1% también pueden ser consideradas de alto riesgo en base a su comportamiento informado (niñas adolescentes y mujeres jóvenes con parejas sexuales no regulares y mujeres jóvenes de poblaciones clave). [ONUSIDA (2021). Estrategia mundial contra el sida 2021-2026 — Poner fin a las desigualdades. Terminar con el SIDA.]</t>
  </si>
  <si>
    <t>Indicador de cobertura: [seleccione el indicador de cobertura relevante de la lista desplegable]
Porcentaje de personas en tratamiento antirretroviral entre todas las personas que viven con el VIH que viven con el VIH al final del período de notificación.</t>
  </si>
  <si>
    <r>
      <t xml:space="preserve">Comments/Assumptions:
1) Specify the target geographic area.
2) Specify who are the other sources of funding.
3) </t>
    </r>
    <r>
      <rPr>
        <sz val="11"/>
        <color rgb="FFFF0000"/>
        <rFont val="Arial"/>
        <family val="2"/>
      </rPr>
      <t xml:space="preserve">Specify the amount of the programmatic gap that is in the within-allocation request, and the amount included in the above-allocation (PAAR). Clarify to what extent this request will cover needs in the highest incidence mother-to-child transmission geographic areas. </t>
    </r>
    <r>
      <rPr>
        <sz val="11"/>
        <color theme="1"/>
        <rFont val="Arial"/>
        <family val="2"/>
      </rPr>
      <t xml:space="preserve">
4) Indicate the difference between the Country target and the Global target. </t>
    </r>
  </si>
  <si>
    <t xml:space="preserve">Indicador de cobertura: [seleccione el indicador de cobertura relevante de la lista desplegable]
Porcentaje de poblaciones clave que se han sometido a una prueba del VIH durante el período de notificación en programas específicos de poblaciones clave y que conocen sus resultados. </t>
  </si>
  <si>
    <t>Estimated population in need/at risk:
Refers to total estimated key and vulnerable populations in need of HIV testing</t>
  </si>
  <si>
    <t>Población estimada con necesidades o en riesgo:
Se refiere al total estimado de poblaciones clave y vulnerables que necesitan pruebas de VIH.</t>
  </si>
  <si>
    <t>Commentaires/Hypothèses:
1) Indiquez la région cible en cas de couverture infranationale.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 
4) Indiquez la différence entre l'objectif national et l'objectif global.</t>
  </si>
  <si>
    <t>Indicador de cobertura:
Seleccione el indicador de cobertura pertinente de la lista desplegable.</t>
  </si>
  <si>
    <t>Comentarios o supuestos:
1) Especifique las intervenciones que se incluyen en el paquete. El paquete debe referirse al conjunto definido de intervenciones que deben recibir las personas y en base al cual se incluyen en los resultados, es decir, las personas solo deben incluirse en el recuento cuando hayan recibido el conjunto completo de intervenciones del paquete definido.
2) Si se trata de "otras poblaciones vulnerables", describa esta población en la sección de comentarios.
3) Indique la diferencia entre la meta del país y la meta global.
4) Especifique cuáles son las otras fuentes de financiamiento.
5)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t>
  </si>
  <si>
    <t>Indicador de cobertura: [seleccione el indicador de cobertura pertinente de la lista desplegable]
Número de poblaciones clave o niñas adolescentes y mujeres jóvenes que recibieron PrEP al menos una vez durante el período de reporte.</t>
  </si>
  <si>
    <t>Coverage indicator: selection the relevant coverage indicator from the drop-down list]
Number of key populations or AGYW who received any PrEP product at least once during the reporting period.</t>
  </si>
  <si>
    <t>Il y a 3 tableaux dans l’onglet « Condom ». Les pays prioritaires de mise en œuvre de la stratégie de réduction de l'incidence du Fonds mondial doivent remplir un tableau des lacunes en matière de Condom pour les deux groupes de population clés prioritaires en termes d'incidence ou de nombre de nouvelles infections : les hommes ayant des rapports sexuels avec des hommes ; les professionnel(le)s du sexe et leurs clients ; les personnes transgenres ; et les personnes qui s'injectent des drogues. En outre, dans les pays prioritaires du Fond mondial pour les adolescentes et les jeunes femmes dans les contextes à incidence élevée du VIH », ces tableaux sont à compléter pour celles-ci.</t>
  </si>
  <si>
    <t>Indicador de cobertura: [seleccione el indicador de cobertura pertinente de la lista desplegable] 
Número de preservativos (masculinos y femeninos) distribuidos por el programa para (población clave o niñas adolescentes y mujeres jóvenes).</t>
  </si>
  <si>
    <t>Comments/Assumptions:
1) Indicate the difference between the Country target and number estimated by C-NET. 
2) Specify who are the other sources of funding.
3) Specify the amount of the programmatic gap that is in the within-allocation request, and the amount included in the above-allocation (PAAR). Clarify to what extent this request will cover needs in the highest incidence geographic areas.</t>
  </si>
  <si>
    <t>A. Nombre total estimé de personnes dans la population clé et vulnérables spécifiée</t>
  </si>
  <si>
    <t>A. Número total estimado de personas de la población clave y vulnerable especificada</t>
  </si>
  <si>
    <t>A. Nombre total estimé de femmes enceintes vivant avec le VIH</t>
  </si>
  <si>
    <t>A. Número total estimado de mujeres embarazadas que viven con el VIH</t>
  </si>
  <si>
    <t>A. Total estimated number of HIV-positive pregnant women</t>
  </si>
  <si>
    <t>A. Número total estimado de todos los adultos y/o niños que viven con el VIH</t>
  </si>
  <si>
    <t xml:space="preserve">Condom Programmatic Gap Table 3 </t>
  </si>
  <si>
    <t xml:space="preserve">Tabla 3 VIH/SIDA de brechas programáticas de preservativos  </t>
  </si>
  <si>
    <t>EMTCT Programmatic Gap Table 2</t>
  </si>
  <si>
    <t xml:space="preserve">Tableau 2 des lacunes programmatiques - ETME - EMTCT </t>
  </si>
  <si>
    <t>Tabla 2 de brechas programáticas - Eliminación de la transmisión maternoinfantil</t>
  </si>
  <si>
    <t>EMTCT Programmatic Gap Table 3</t>
  </si>
  <si>
    <t>HIV Testing Programmatic Gap Table 3</t>
  </si>
  <si>
    <t>Tableau 3 des lacunes programmatiques  - Services de dépistage du VIH</t>
  </si>
  <si>
    <t>Tabla 3 de brechas programáticas  - Preuebas del VIH</t>
  </si>
  <si>
    <t xml:space="preserve">Tableau 1 des lacunes programmatiques - Prévention </t>
  </si>
  <si>
    <t xml:space="preserve">Tableau 2 des lacunes programmatiques - Prévention </t>
  </si>
  <si>
    <t xml:space="preserve">Tableau 3 des lacunes programmatiques - Prévention </t>
  </si>
  <si>
    <t xml:space="preserve">Tableau 4 des lacunes programmatiques - Prévention </t>
  </si>
  <si>
    <t xml:space="preserve">Tableau des lacunes programmatiques 2 - Prophylaxie préexposition (PrEP)  </t>
  </si>
  <si>
    <t xml:space="preserve">Tableau des lacunes programmatiques 3 - Prophylaxie préexposition (PrEP)  </t>
  </si>
  <si>
    <t xml:space="preserve">Tableau des lacunes programmatiques 3 - Les préservatifs </t>
  </si>
  <si>
    <t xml:space="preserve">Tableau des lacunes programmatiques 1 - Les préservatifs </t>
  </si>
  <si>
    <t xml:space="preserve">Tableau des lacunes programmatiques 2 - Les préservatifs </t>
  </si>
  <si>
    <t>Para empezar a completar cada tabla, especifique el módulo o intervención prioritarios que desee seleccionándolos en la lista desplegable que aparece junto a la línea "Módulo prioritario" [tenga en cuenta que esto se completa previamente para algunas tablas].Luego, seleccione el indicador de cobertura correspondiente de la lista desplegable [a menos que se complete previamente].La información debe especificarse en las celdas resaltadas en blanco. Las celdas resaltadas en púrpura se rellenarán automáticamente.
Las instrucciones siguientes incluyen información detallada sobre cómo completar la tabla de brechas para cada módulo. Tenga en cuenta que la actividad conjunta de tuberculosis y VIH cuenta con varios indicadores de cobertura y, por lo tanto, se deberán completar tablas separadas. Recuerde que solo deberá completar las tablas correspondientes a los módulos prioritarios de 4 a 6.</t>
  </si>
  <si>
    <t>*Servicios diferenciados de pruebas del VIH
         -&gt; La tabla de brechas programáticas relativas a las pruebas del VIH debe completarse para los dos grupos prioritarios de poblaciones clave: hombres que tienen relaciones sexuales con hombres; trabajadores del sexo; personas transgénero; usuarios de drogas inyectables. Además, los países prioritarios para la iniciativa “niñas adolescentes y mujeres jóvenes” del Fondo Mundial deben completar la tabla de brechas para niñas adolescentes y mujeres jóvenes en entornos de alta incidencia. 
**TB/VIH
         -&gt; Si se presentan solicitudes de financiamiento por separado para la tuberculosis y el VIH, las tablas de análisis de las brechas programáticas relativas a las intervenciones de TB/VIH deberán incluirse en ambas solicitudes. En el caso de presentar una solicitud conjunta para la tuberculosis y el VIH, complete las tablas en el archivo Excel de brechas programáticas conjuntas TB/VIH.
         -&gt; Si el solicitante es parte de los 30 países de la OMS con mayor carga de tuberculosis y VIH, deberá completar las tablas vinculadas a este módulo.  Los 30 países de la OMS con mayor carga de tuberculosis y VIH son Botswana, Brasil, Camerún, República Centroafricana, China, Congo, República Democrática del Congo, Eswatini, Etiopía, Gabón, Guinea, Guinea-Bissau, India, Indonesia, Kenya, Lesotho, Liberia, Malawi, Mozambique, Myanmar, Namibia, Nigeria, Filipinas, Tanzanía, Federación Rusa, Sudáfrica, Tailandia, Uganda, República Unida de Tanzania, Zambia y Zimbabwe. 
***Eliminación de la transmisión maternoinfantil del VIH, la sífilis y la hepatitis B 
         -&gt; Si el solicitante forma parte de los países  que se han unido a la Alianza mundial para acabar con el sida pediátrico para 2030 deberá completar las tablas de brechas programáticas vinculadas a este módulo. Los 12 países son Angola, Camerún, Côte d’Ivoire, República Democrática del Congo, Kenya, Mozambique, Nigeria, Sudáfrica, Tanzanía, Uganda, Zambia y Zimbabwe.
****Programas de prevención para poblaciones clave y niñas adolescentes y mujeres jóvenes 
         -&gt; Si se solicita financiamiento para estos módulos, se aplica lo siguiente:
         -&gt; Estos módulos se refieren a las poblaciones clave y vulnerables siguientes: hombres que tienen relaciones sexuales con hombres; trabajadores del sexo; personas transgénero; usuarios de drogas inyectables; niñas adolescentes y mujeres jóvenes en entornos de alta incidencia; y otras poblaciones vulnerables.
        -&gt; Se deberán completar las tablas de brechas para los paquetes de prevención relativas a los dos grupos prioritarios de poblaciones clave  según la incidencia o número de nuevas infecciones (hombres que tienen relaciones sexuales con hombres, trabajadores del sexo, personas transgénero, usuarios de drogas inyectables, otras poblaciones vulnerables). Hay 3 tablas en la pestaña Prevención.
         -&gt; Además, los países prioritarios para la iniciativa de «niñas adolescentes y mujeres jóvenes» del Fondo Mundial deberán completar la tabla de brechas correspondiente al paquete de prevención tanto para dicho grupo de población clave en entornos de alta incidencia.</t>
  </si>
  <si>
    <t>Comentarios o supuestos:
1) Especifique el área geográfica objetivo.
2) Especifique cuáles son las otras fuentes de financiamiento.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 
4) Indique la diferencia entre la meta del país y la meta global.</t>
  </si>
  <si>
    <t>Comentarios o supuestos:
1) Especifique el área geográfica objetivo.
2) Especifique cuáles son las otras fuentes de financiamiento.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 de transmisión maternoinfantil.
4) Indique la diferencia entre la meta del país y la meta global.</t>
  </si>
  <si>
    <t>Comentarios o supuestos:
1) Especifique el área geográfica objetivo.
2) Especifique cuáles son las otras fuentes de financiamiento.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
4) Indique la diferencia entre la meta del país y la meta global.</t>
  </si>
  <si>
    <t>Il ya 3 tableaux dans l’onglet « Prévention ». Veuillez remplir des tableaux distincts pour chacune des populations clés et vulnérables en fonction de la demande de financement. Rappel: Les tableaux des lacunes doivent être complétés pour les deux groupes prioritaires de populations clés selon l’incidence et le nombre de nouvelles infections : les hommes ayant des rapports sexuels avec des hommes ; les professionnel(le)s du sexe; les personnes transgenres ; les personnes qui s'injectent des drogues, autres populations vulnérables. En outre, tous les pays prioritaires de l’initiative « adolescentes et jeunes femmes dans les contextes à incidence élevée » doivent remplir le tableau des lacunes pour celles-ci.</t>
  </si>
  <si>
    <t>Hay 3 tablas en la pestaña "Prevención". Complete tablas separadas para cada una de las poblaciones clave y vulnerables según corresponda a la solicitud de financiamiento. Recordatorio: se deberán completar las tablas de brechas relativas a los dos grupos prioritarios de población clave según la incidencia o número de nuevas infecciones: hombres que tienen relaciones sexuales con hombres; trabajadores del sexo personas transgénero, usuarios de drogas inyectables, otras poblaciones vulnerables. Además, todos los países prioritarios para la iniciativa de "niñas adolescentes y mujeres jóvenes en entornos de alta incidencia" del Fondo Mundial deben completar la tabla de brechas correspondiente.</t>
  </si>
  <si>
    <t>Comentarios o supuestos:
1) Indique la diferencia entre la meta del país y el número estimado de personas en riesgo que deberían recibir la PrEP.
2) Especifique cuáles son las otras fuentes de financiamiento externos.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t>
  </si>
  <si>
    <t xml:space="preserve">Tableau des lacunes en préservatifs - Onglet  « Tableau des lacunes en préservatifs  »  </t>
  </si>
  <si>
    <t>Hay 3 tablas en la pestaña “PrEP”. Los países prioritarios para la ejecución de la estrategia de reducción de la incidencia del Fondo Mundial deben completar una tabla de brechas de PrEP para los dos grupos prioritarios de población clave (en términos de incidencia o número de nuevas infecciones): hombres que tienen relaciones sexuales con hombres; trabajadores del sexo, personas transgénero, usuarios de drogas inyectables, otras poblaciones vulnerables. Además, todos los países prioritarios para la iniciativa de "niñas adolescentes y mujeres jóvenes en entornos de alta incidencia" del Fondo Mundial deben completar la tabla de brechas correspondiente.</t>
  </si>
  <si>
    <t>Hay 3 tablas en la pestaña “Preservativos”. Los países prioritarios para la ejecución de la estrategia de reducción de la incidencia del Fondo Mundial deben completar una tabla de brechas relativa a los preservativos para los dos grupos prioritarios de población clave (en términos de incidencia o número de nuevas infecciones): hombres que tienen relaciones sexuales con hombres; trabajadores del sexo,  personas transgénero, usuarios de drogas inyectables, otras poblaciones vulnerables. Además, todos los países prioritarios para la iniciativa de "niñas adolescentes y mujeres jóvenes en entornos de alta incidencia" del Fondo Mundial deben completar la tabla de brechas correspondiente.</t>
  </si>
  <si>
    <t>Comentarios o supuestos:
1) Si se trata de "otras poblaciones vulnerables", describa esta población en la sección de comentarios.
2) Indique la diferencia entre la meta del país y el número que se ha estimado con la herramienta C-NET.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t>
  </si>
  <si>
    <t>A. Número total estimado de personas que viven con el VIH (adultos y/o niños)</t>
  </si>
  <si>
    <t>A. Nombre total estimé de tous les adultes et/ou enfants vivant avec le VIH</t>
  </si>
  <si>
    <t>A. Nombre total estimé de personnes vivant avec le VIH (adultes et/ou enfants)</t>
  </si>
  <si>
    <t>Indicador de cobertura: [seleccione el indicador de cobertura pertinente de la lista desplegable]
Porcentaje de mujeres embarazadas que viven con el VIH que recibieron medicamentos antirretrovirales para reducir el riesgo de transmisión maternoinfantil del VIH.</t>
  </si>
  <si>
    <t>adolescent girls and young women in high incidence settings</t>
  </si>
  <si>
    <t>people who inject drugs</t>
  </si>
  <si>
    <t>sex workers</t>
  </si>
  <si>
    <r>
      <rPr>
        <sz val="11"/>
        <color rgb="FFFF0000"/>
        <rFont val="Calibri"/>
        <family val="2"/>
        <scheme val="minor"/>
      </rPr>
      <t>las</t>
    </r>
    <r>
      <rPr>
        <sz val="11"/>
        <color theme="1"/>
        <rFont val="Calibri"/>
        <family val="2"/>
        <scheme val="minor"/>
      </rPr>
      <t xml:space="preserve"> adolescentes y </t>
    </r>
    <r>
      <rPr>
        <sz val="11"/>
        <color rgb="FFFF0000"/>
        <rFont val="Calibri"/>
        <family val="2"/>
        <scheme val="minor"/>
      </rPr>
      <t>mujeres</t>
    </r>
    <r>
      <rPr>
        <sz val="11"/>
        <color theme="1"/>
        <rFont val="Calibri"/>
        <family val="2"/>
        <scheme val="minor"/>
      </rPr>
      <t xml:space="preserve"> jóvenes </t>
    </r>
    <r>
      <rPr>
        <sz val="11"/>
        <color rgb="FFFF0000"/>
        <rFont val="Calibri"/>
        <family val="2"/>
        <scheme val="minor"/>
      </rPr>
      <t>en entornos de alta incidencia</t>
    </r>
  </si>
  <si>
    <t>adolescentes et jeunes femmes dans les contextes à incidence élevée du VIH.</t>
  </si>
  <si>
    <t xml:space="preserve">professionnel(le)s du sexe </t>
  </si>
  <si>
    <t>personnes qui s'injectent des drogues</t>
  </si>
  <si>
    <t>trabajadores del sexo</t>
  </si>
  <si>
    <t>personas que se inyectan drogas</t>
  </si>
  <si>
    <t>Percentage of pregnant women living with HIV who received antiretroviral medicine to reduce the risk of vertical transmission of HIV</t>
  </si>
  <si>
    <t>Pourcentage de femmes enceintes vivant avec le VIH ayant reçu une thérapie antirétrovirale pour réduire le risque de transmission verticale du VIH.</t>
  </si>
  <si>
    <t>Porcentaje de mujeres embarazadas seropositivas que recibieron medicamentos antirretrovirales para reducir el riesgo de transmisión maternoinfantil del VIH.</t>
  </si>
  <si>
    <t>Pourcentage de personnes vivant avec le VIH ayant initié la TARV et chez qui les signes de la tuberculose ont été recherchés</t>
  </si>
  <si>
    <t>Porcentaje de personas que viven con el VIH que acaban de iniciar el tratamiento antirretroviral y que fueron sometidas a pruebas de tuberculosis</t>
  </si>
  <si>
    <t>Percentage of HIV-positive new and relapse TB patients on ART during TB treatment.</t>
  </si>
  <si>
    <t>Pourcentage de patients atteints de tuberculose (nouveaux cas et rechutes) vivant avec le VIH sous TARV pendant leur traitement antituberculeux.</t>
  </si>
  <si>
    <t>Porcentaje de pacientes nuevos y recaídas de tuberculosis en pacientes coinfectados por VIH que recibieron tratamiento antirretroviral durante el tratamiento de la tuberculosis.</t>
  </si>
  <si>
    <t>Pourcentage de personnes vivant avec le VIH actuellement sous thérapie antirétrovirale qui ont initié un traitement préventif de la tuberculose (TPT) pendant la période de rapportage.</t>
  </si>
  <si>
    <t xml:space="preserve">Porcentaje de personas que viven con el VIH actualmente inscritas en el tratamiento antirretroviral que iniciaron el tratamiento preventivo de la tuberculosis durante el período de reporte. </t>
  </si>
  <si>
    <t>Prevention package for AGYW and their male sexual partners in high HIV incidence settings</t>
  </si>
  <si>
    <t>Number of condoms (male and female) distributed by the program for sex workers</t>
  </si>
  <si>
    <t xml:space="preserve">Number of condoms (male and female) distributed by the program for people who inject drugs </t>
  </si>
  <si>
    <t>Número de preservativos (masculinos y femeninos) distribuidos por el programa para los usuarios de drogas inyectables</t>
  </si>
  <si>
    <t>Número de preservativos (masculinos y femeninos) distribuidos por el programa para los trabajadores del sexo</t>
  </si>
  <si>
    <t>Tuberculose/VIH - Traitement et prise en charge</t>
  </si>
  <si>
    <t>TB/VIH - Tratamiento y atención</t>
  </si>
  <si>
    <t>Tuberculose/VIH - Patients atteints de tuberculose et dont le statut sérologique vis-à-vis du VIH est connu</t>
  </si>
  <si>
    <t>Pourcentage de personnes vivant avec le VIH ayant initié la TARV et chez qui les signes de la tuberculose ont été recherchés.</t>
  </si>
  <si>
    <t>Pourcentage de patients atteints de tuberculose enregistrés (nouveaux cas et rechutes) dont le statut sérologique VIH est documenté.</t>
  </si>
  <si>
    <t>Porcentaje de pacientes nuevos y recaídas de tuberculosis registrados con estado serológico respecto al VIH documentado</t>
  </si>
  <si>
    <t>Latest version updated: 14 December 2022</t>
  </si>
  <si>
    <t>Dernière version mise à jour: le 14 décembre 2022</t>
  </si>
  <si>
    <t>Última versión actualizada: 14 diciembre 2022</t>
  </si>
  <si>
    <t>Pourcentage de personnes sous TARV parmi toutes les personnes vivant avec le VIH à la fin de la période de rapportage.</t>
  </si>
  <si>
    <t>Pourcentage d'adultes (15 ans et plus) sous TARV parmi tous les adultes vivant avec le VIH à la fin de la période de rapportage.</t>
  </si>
  <si>
    <t>Pourcentage d'enfants (de moins de 15 ans) sous TARV parmi tous les enfants vivant avec le VIH à la fin de la période de rapportage.</t>
  </si>
  <si>
    <t>Porcentaje de personas en tratamiento antirretroviral entre todas las personas que viven con el VIH al final del período de reporte.</t>
  </si>
  <si>
    <t>Porcentaje de adultos (de 15 años en adelante) en tratamiento antirretroviral entre todos los adultos que viven con el VIH al final del período de reporte.</t>
  </si>
  <si>
    <t>Porcentaje de niños (menores de 15 años) en tratamiento antirretroviral entre todos los niños seropositivos al final del período de reporte.</t>
  </si>
  <si>
    <t xml:space="preserve">TB/VIH - Tamizaje, realización de pruebas y diagnóstico de la TB entre pacientes VIH </t>
  </si>
  <si>
    <t>Tuberculose/VIH - Dépistage, diagnostic et test de la TB parmi les patients atteints du VIH</t>
  </si>
  <si>
    <t>TB/VIH - Pacientes de tuberculosis con estado serológico respecto al VIH conocido</t>
  </si>
  <si>
    <t>Tuberculose/VIH - Prévention de la TB/VIH (uniquement pour PVVIH)</t>
  </si>
  <si>
    <t xml:space="preserve">TB/VIH - Prevención TB/VIH (únicamente para personas que viven con el VIH) </t>
  </si>
  <si>
    <t>Percentage of people living with HIV newly initiated on ART who were screened for TB</t>
  </si>
  <si>
    <t>Percentage of PLHIV currently enrolled in ART who started TB preventive therapy during the reporting period</t>
  </si>
  <si>
    <t>Tuberculose/VIH - Dépistage de la tuberculose parmi les patients atteints du VIH</t>
  </si>
  <si>
    <t>Tuberculose/VIH - Patients tuberculeux séropositifs au VIH sous traitement antirétroviral</t>
  </si>
  <si>
    <t xml:space="preserve">TB/HIV - TPT initiation among PLHIV </t>
  </si>
  <si>
    <t xml:space="preserve">Tuberculose/VIH - Initiation du traitement préventif de la tuberculose pour les PVVIH </t>
  </si>
  <si>
    <t>Number of PWID who received any PrEP product at least once during the reporting period</t>
  </si>
  <si>
    <t>Number of men who have sex with men (MSM) who received any PrEP product at least once during the reporting period</t>
  </si>
  <si>
    <t>Number of transgender people (TG) who received any PrEP product at least once during the reporting period</t>
  </si>
  <si>
    <t>Number of sex workers (SW) who received any PrEP product at least once during the reporting period</t>
  </si>
  <si>
    <t>Number of high risk AGYW who received any PrEP product at least once during the reporting period</t>
  </si>
  <si>
    <t>Nombre d'hommes ayant des rapports sexuels avec des hommes ayant reçu au moins une fois un produit de PrEP au cours de la période de rapportage</t>
  </si>
  <si>
    <t>Nombre de personnes transgenres ayant reçu au moins une fois un produit de PrEP au cours de la période de rapportage</t>
  </si>
  <si>
    <t>Nombre de travailleurs et travailleuses du sexe ayant reçu au moins une fois un produit de PrEP au cours de la période de rapportage</t>
  </si>
  <si>
    <t>Nombre de personnes qui consomment des drogues injectables ayant reçu au moins une fois un produit de PrEP au cours de la période de rapportage</t>
  </si>
  <si>
    <t>Nombre d’adolescentes et de jeunes femmes à haut risque ayant reçu au moins une fois un produit de PrEP au cours de la période de rapportage</t>
  </si>
  <si>
    <t>Número de hombres que tienen relaciones sexuales con hombres que recibieron algún producto de PrEP al menos una vez durante el período de reporte</t>
  </si>
  <si>
    <t>Número de personas transgénero que recibieron algún producto de PrEP al menos una vez durante el período de reporte</t>
  </si>
  <si>
    <t>Número de trabajadores del sexo que recibieron algún producto de PrEP al menos una vez durante el período de reporte</t>
  </si>
  <si>
    <t>Número de usuarios de drogas inyectables que recibieron algún producto de PrEP al menos una vez durante el período de reporte</t>
  </si>
  <si>
    <t>Número de niñas adolescentes y mujeres jóvenes expuestas a un riesgo elevado que recibieron algún producto de PrEP al menos una vez durante el período de reporte</t>
  </si>
  <si>
    <t>Pourcentage d’adolescentes et de jeunes femmes à haut risque ayant été dépistées pour le VIH durant la période de rapportage dans des programmes destinés aux adolescentes et aux jeunes femmes</t>
  </si>
  <si>
    <t>Pourcentage de HSH ayant été dépistés pour le VIH au cours de la période de rapportage dans des programmes destinés spécifiquement aux populations clés et qui connaissent leur résultat</t>
  </si>
  <si>
    <t>Pourcentage de personnes TG ayant été dépistées pour le VIH au cours de la période de rapportage dans des programmes destinés spécifiquement aux populations clés et qui connaissent leur résultat</t>
  </si>
  <si>
    <t>Pourcentage de travailleurs et travailleuses du sexe ayant été dépistés pour le VIH au cours de la période de rapportage dans des programmes destinés spécifiquement aux populations clés et qui connaissent leur résultat</t>
  </si>
  <si>
    <t>Pourcentage de personnes qui consomment des drogues injectables ayant été dépistées pour le VIH au cours de la période de rapportage dans des programmes destinés spécifiquement aux populations clés et qui connaissent leur résultat</t>
  </si>
  <si>
    <t>Nombre de personnes incarcérées ou se trouvant dans d’autres lieux fermés ayant été dépistées pour le VIH durant la période de rapportage et qui connaissent leur résultat</t>
  </si>
  <si>
    <t>Pourcentage d’autres populations vulnérables ayant été dépistées pour le VIH durant la période de rapportage et qui connaissent leur résultat</t>
  </si>
  <si>
    <t>Porcentaje de niñas adolescentes y mujeres jóvenes expuestas a un riesgo elevado que se han sometido a una prueba del VIH durante el período de reporte en los programas para niñas adolescentes y mujeres jóvenes</t>
  </si>
  <si>
    <t>Porcentaje de hombres que tienen relaciones sexuales con hombres que se han sometido a una prueba del VIH durante el período de reporte en programas específicos de poblaciones clave y que conocen sus resultados</t>
  </si>
  <si>
    <t>Porcentaje de personas transgénero que se han sometido a una prueba del VIH durante el período de reporte en programas específicos de poblaciones clave y que conocen sus resultados</t>
  </si>
  <si>
    <t>Porcentaje de trabajadores del sexo que se han sometido a una prueba del VIH durante el período de reporte en programas específicos de poblaciones clave y que conocen sus resultados</t>
  </si>
  <si>
    <t>Porcentaje de usuarios de drogas inyectables que se han sometido a una prueba del VIH durante el período de reporte en programas específicos de poblaciones clave y que conocen sus resultados</t>
  </si>
  <si>
    <t>Número de personas privadas de libertad en centros penitenciarios y otros lugares de reclusión que se han sometido a una prueba del VIH durante el período de reporte y que conocen sus resultados</t>
  </si>
  <si>
    <t>Porcentaje de otras poblaciones vulnerables que se han sometido a una prueba del VIH durante el período de reporte y que conocen sus resultados</t>
  </si>
  <si>
    <t>Pourcentage d’hommes ayant des rapports sexuels avec des hommes ayant eu accès aux programmes de prévention du VIH - paquet de services définis</t>
  </si>
  <si>
    <t>Pourcentage de personnes transgenres ayant eu accès aux programmes de prévention du VIH - paquet de services définis</t>
  </si>
  <si>
    <t>Pourcentage de travailleurs et travailleuses du sexe ayant bénéficié de programmes préventifs de lutte contre le VIH - paquet de services définis</t>
  </si>
  <si>
    <t>Pourcentage de personnes qui consomment des drogues injectables ayant bénéficié de programmes préventifs de lutte contre le VIH - paquet de services définis</t>
  </si>
  <si>
    <t>Pourcentage d’adolescentes et de jeunes femmes à haut risque bénéficiant de programmes préventifs de lutte contre le VIH - paquet de services définis</t>
  </si>
  <si>
    <t>Porcentaje de niñas adolescentes y mujeres jóvenes expuestas a un riesgo elevado que se benefician de programas de prevención del VIH: paquete definido de servicios</t>
  </si>
  <si>
    <t>Porcentaje de usuarios de drogas inyectables que se benefician de programas de prevención del VIH: paquete definido de servicios</t>
  </si>
  <si>
    <t>Porcentaje de trabajadores del sexo que se benefician de programas de prevención del VIH: paquete definido de servicios</t>
  </si>
  <si>
    <t>Porcentaje de personas transgénero que se benefician de los programas de prevención del VIH: paquete definido de servicios</t>
  </si>
  <si>
    <t>Porcentaje de hombres que tienen relaciones sexuales con hombres que se benefician de programas de prevención del VIH: paquete definido de servicios</t>
  </si>
  <si>
    <t>Paquet de prévention pour les travailleurs et travailleuses du sexe, leurs client(e)s et autres partenaires sexuel(le)s</t>
  </si>
  <si>
    <t>Nombre de personnes incarcérées ou se trouvant dans d’autres lieux fermés ayant bénéficié de programmes préventifs de lutte contre le VIH - paquet de services définis</t>
  </si>
  <si>
    <t>Pourcentage d’autres personnes vulnérables ayant bénéficié de programmes préventifs de lutte contre le VIH - paquet de services définis</t>
  </si>
  <si>
    <t>Porcentaje de otras poblaciones vulnerables que se benefician de programas de prevención del VIH: paquete definido de servicios</t>
  </si>
  <si>
    <t>Número de personas privadas de libertad en centros penitenciarios y otros lugares de reclusión que se benefician de programas de prevención del VIH: paquete definido de servicios</t>
  </si>
  <si>
    <t>Nombre de préservatifs (masculins et féminins) distribués par le programme pour les personnes qui s'injectent des drogues</t>
  </si>
  <si>
    <t>Nombre de préservatifs (masculins et féminins) distribués par le programme pour les adolescentes et jeunes femmes dans les contextes à incidence élevée du VIH</t>
  </si>
  <si>
    <t>Nombre de préservatifs (masculins et féminins) distribués par le programme pour les travailleurs et travailleuses du sexe</t>
  </si>
  <si>
    <t>Eliminación de la transmisión maternoinfantil del VIH, la sífilis y la hepatitis B</t>
  </si>
  <si>
    <t>Élimination de la transmission verticale du VIH, de la syphilis et de l’hépatite B</t>
  </si>
  <si>
    <t>Prevention programs for key populations - defined package of services</t>
  </si>
  <si>
    <t>Programmes de prévention pour les populations clés - paquet de services définis</t>
  </si>
  <si>
    <t>Programas de prevención destinados a las poblaciones clave - paquete definido de servicios</t>
  </si>
  <si>
    <t>Elimination of Vertical Transmission of HIV, Syphilis and Hepatitis B</t>
  </si>
  <si>
    <r>
      <t xml:space="preserve">Treatment Care and Support - Differentiated ART Service Delivery </t>
    </r>
    <r>
      <rPr>
        <sz val="11"/>
        <color rgb="FFFF0000"/>
        <rFont val="Calibri"/>
        <family val="2"/>
        <scheme val="minor"/>
      </rPr>
      <t>and care</t>
    </r>
  </si>
  <si>
    <t>Traitement prise en charge et soutien - Prestation de services et prise en charge différenciées pour les traitements antirétroviraux</t>
  </si>
  <si>
    <r>
      <t xml:space="preserve">Tratamiento atención y apoyo - Prestación de servicios diferenciados </t>
    </r>
    <r>
      <rPr>
        <sz val="11"/>
        <color rgb="FFFF0000"/>
        <rFont val="Calibri"/>
        <family val="2"/>
        <scheme val="minor"/>
      </rPr>
      <t>atención y</t>
    </r>
    <r>
      <rPr>
        <sz val="11"/>
        <rFont val="Calibri"/>
        <family val="2"/>
        <scheme val="minor"/>
      </rPr>
      <t xml:space="preserve"> tratamiento antirretroviral</t>
    </r>
  </si>
  <si>
    <t xml:space="preserve">Percentage of PWID receiving opioid substitution therapy </t>
  </si>
  <si>
    <t>Pourcentage de patients atteints de tuberculose enregistrés (nouveaux cas et rechutes) dont le statut sérologique VIH est documenté</t>
  </si>
  <si>
    <t>Percentage of Key Populations reached with prevention programs - defined package of services</t>
  </si>
  <si>
    <t>Porcentaje de poblaciones clave que se benefician  por programas de prevención - paquete definido de servicios</t>
  </si>
  <si>
    <t>Pourcentage de personnes qui consomment des drogues injectables recevant un traitement de substitution aux opiacés</t>
  </si>
  <si>
    <t>Porcentaje de personas que consumen drogas inyectables que reciben tratamiento de sustitución de opiáceos</t>
  </si>
  <si>
    <t xml:space="preserve">Paquete de prevención para trabajadores del sexo, sus clientes y otras parejas </t>
  </si>
  <si>
    <t>Prevention package for sex workers, their clients and other sexual partners</t>
  </si>
  <si>
    <t>Indicador de cobertura:
Porcentaje de personas que viven con el VIH que acaban de iniciar el tratamiento antirretroviral y que fueron sometidas a pruebas de tuberculosis.</t>
  </si>
  <si>
    <t>Tuberculose/VIH – Patients atteints de tuberculose et dont le statut VIH est connu</t>
  </si>
  <si>
    <t>Indicador de cobertura: 
Porcentaje de pacientes nuevos y recaídas de tuberculosis en pacientes coinfectados por VIH que recibieron tratamiento antirretroviral durante el tratamiento de la tuberculosis.</t>
  </si>
  <si>
    <t>Indicador de cobertura:
Porcentaje de personas que viven con el VIH actualmente inscritas en el tratamiento antirretroviral que iniciaron el tratamiento preventivo de la tuberculosis durante el período de reporte.</t>
  </si>
  <si>
    <t>Tuberculose/VIH - Dépistage de la tuberculose, test et diagnostic parmi les patients atteints du VIH</t>
  </si>
  <si>
    <t>Indicateur de couverture :  sélectionnez l’indicateur de couverture correspondant dans le menu déroulant
Pourcentage de personnes sous TARV parmi toutes les personnes vivant avec le VIH à la fin de la période de rapportage.</t>
  </si>
  <si>
    <t>Population estimée dans le besoin/à risque : 
Cela se rapporte à l'ensemble des adultes et/ou des enfants vivant avec le VIH.</t>
  </si>
  <si>
    <t>Cible du pays : 
Se rapporte au Plan Stratégique National (PSN) ou à toute autre cible du pays approuvée plus récemment.
1) « # » correspond au nombre total de personnes devant être sous traitement antirétroviral.
2) « % » correspond au nombre d'adultes et/ou d'enfants censés être sous traitement antirétroviral parmi tous les adultes et les enfants vivant avec le VIH</t>
  </si>
  <si>
    <t>Besoins du pays pour atteindre les objectifs globaux qui sont déjà couverts : 
1) Les besoins du pays déjà couverts sont partagés entre les besoins devant être couverts par des ressources nationales (ligne C1) et par des ressources extérieures (ligne C2). 
2) Les investissements du secteur privé national doivent figurer dans les sources nationales. 
3) Dans les cas où une partie des besoins pendant l'année est couverte par une subvention en cours du Fonds mondial (se terminant avant le début de la nouvelle période de mise en œuvre), le montant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pas de données ventilées entre ressources nationales et extérieures, indiquez le total dans la ligne C1. 5) Dans ce cas, précisez dans la cellule des commentaires que les données de la ligne C1 correspondent au total des ressources nationales et extérieures.</t>
  </si>
  <si>
    <t>Lacunes programmatiques : 
L’écart programmatique est calculé sur la base des objectifs globaux conformément à la stratégie mondiale de lutte contre le sida 2021-2026 (ligne B1).</t>
  </si>
  <si>
    <t>Commentaires/Hypothèses : 
1) Indiquez la région cible en cas de couverture infranationale.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
4) Indiquez la différence entre l'objectif national et l'objectif global.</t>
  </si>
  <si>
    <t>Indicateur de couverture :  sélectionnez l'indicateur de couverture pertinent dans le menu déroulant
Pourcentage de femmes enceintes vivant avec le VIH ayant reçu des antirétroviraux durant leur grossesse pour réduire le risque de transmission verticale du HIV.</t>
  </si>
  <si>
    <t>Population estimée dans le besoin/à risque : 
Se rapporte au nombre estimé de femmes enceintes vivant avec le VIH.</t>
  </si>
  <si>
    <t>Cible du pays : 
Se rapporte au plan stratégique national (PSN) ou à toute autre cible du pays approuvée plus récemment.
1) « # » se rapporte au nombre de femmes enceintes vivant avec le VIH    censées recevoir des antirétroviraux afin de réduire le risque de transmission de la mère à l'enfant au cours de la grossesse et de l'accouchement.
2) « % » se rapporte au pourcentage de femmes enceintes vivant avec le VIH    recevant des antirétroviraux afin de réduire le risque de transmission de la mère à l'enfant dans la population estimée des femmes enceintes vivant avec le VIH.</t>
  </si>
  <si>
    <t>Commentaires/Hypothèses : 
1) Indiquez la région cible en cas de couverture infranationale.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de la transmission de la mère à l’enfant est la plus élevée.
4) Indiquez la différence entre l'objectif national et l'objectif global.</t>
  </si>
  <si>
    <t xml:space="preserve">Indicateur de couverture : sélectionnez l’indicateur de couverture correspondant dans le menu déroulant
Pourcentage de populations clés HSH qui ont effectué un test VIH durant la période de rapportage et qui connaissent leur résultat. </t>
  </si>
  <si>
    <t>Population estimée dans le besoin/à risque : 
Se réfère au nombre total estimé de personnes clés et vulnérables qui ont besoin de tests pour le VIH.</t>
  </si>
  <si>
    <t>Indicateur de couverture :
Sélectionnez l'indicateur de couverture pertinent dans le menu déroulant.</t>
  </si>
  <si>
    <t>Population estimée dans le besoin/à risque : 
Se rapporte au nombre estimé de personnes faisant partie de la population clé ou vulnérable spécifiée qui ont besoin de prévention.</t>
  </si>
  <si>
    <t xml:space="preserve">Objectif global :  
Il s'agit des objectifs globaux définis dans le cadre de la stratégie mondiale de lutte contre le sida (https : //www.unaids.org/en/resources/documents/2021/2021-2026-global-AIDS-strategy) et donc fixés à 95 % de l’estimation de la taille de la population. </t>
  </si>
  <si>
    <t>Objectif national : 
Fait référence au PSN ou à tout autre objectif national convenu récemment.</t>
  </si>
  <si>
    <t xml:space="preserve">Il y a 3 tableaux dans l’onglet « PreP ». Les pays prioritaires de mise en œuvre de la stratégie de réduction de l'incidence du Fonds mondial doivent remplir un tableau des lacunes en matière de PrEP pour les deux groupes de population clés prioritaires en termes d'incidence ou de nombre de nouvelles infections  :  les hommes ayant des rapports sexuels avec des hommes ; les professionnel(le)s du sexe et leurs clients ; les personnes transgenres ; et les personnes qui s'injectent des drogues. En outre, dans les pays prioritaires du Fond mondial pour les adolescentes et les jeunes femmes dans les contextes à incidence élevée du VIH », ces tableaux sont à compléter pour celles-ci. </t>
  </si>
  <si>
    <t>Indicateur de couverture : sélectionnez l'indicateur de couverture pertinent dans le menu déroulant.
Nombre de populations clés ou adolescentes et jeunes femmes qui ont reçu une PrEP au moins une fois au cours de la période de rapportage.</t>
  </si>
  <si>
    <t>Cible du pays : 
Se rapporte au plan stratégique national (PSN) ou à toute cible du pays approuvée plus récemment.</t>
  </si>
  <si>
    <t>Population estimée dans le besoin/à risque : 
Il s'agit du nombre estimé de personnes à risque qui devraient recevoir la PrEP. Cela doit être calculé à l'aide des outils de fixation des cibles PrEP de l'ONUSIDA :  https://jointsiwg.unaids.org/publications/
Il existe un outil différent disponible pour chaque population clé ou vulnérable, ainsi que des guides d'instructions. Veuillez joindre les outils complétés en annexe à la soumission de la note conceptuelle.</t>
  </si>
  <si>
    <t>Lacunes programmatiques : 
L’écart programmatique est calculé sur la base du nombre estimé de personnes à risque qui devraient recevoir la PrEP sur la base des outils de définition des cibles PrEP de l'ONUSIDA (ligne A).</t>
  </si>
  <si>
    <t>Commentaires/Hypothèses : 
1) Indiquez la différence entre la cible du pays et le nombre estimé de personnes à risque qui devraient recevoir la PrEP.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t>
  </si>
  <si>
    <t>Indicateur de couverture : sélectionnez l'indicateur de couverture pertinent dans le menu déroulant.
Nombre de préservatifs (masculins et féminins) distribués par le programme pour (population clés ou adolescentes et jeunes femmes).</t>
  </si>
  <si>
    <t xml:space="preserve">Population estimée dans le besoin / à risque (A) : 
Veuillez utiliser l'outil d'estimation des besoins en préservatifs et des besoins en ressources de l'ONUSIDA (C-NET) pour identifier la population dans le besoin - https : //hivpreventioncoalition.unaids.org/resource/condom-needs-and-resource-requirement-estimation-tool/
</t>
  </si>
  <si>
    <t>Nombre total de préservatifs nécessaires (A1 - A3) : 
Il s'agit du nombre estimé de préservatifs nécessaires (masculins et féminins) pour atteindre les objectifs de couverture globaux. Utilisez le nombre total de préservatifs requis pour la population clé ou vulnérable concernée (A) et insérez le nombre total de préservatifs masculins dans A1. Le nombre de préservatifs féminins sera automatiquement calculé en A2.
Veuillez joindre l'outil complété en annexe à la soumission de la note conceptuelle.</t>
  </si>
  <si>
    <t xml:space="preserve"> Besoins du pays déjà couverts : 
1) Les cibles du pays déjà couvertes sont partagées en premier lieu par source de financement puis par le type de préservatif.
2) Type de ressources :  les besoins du pays déjà couverts sont partagés entre les besoins devant être couverts par des ressources nationales (ligne C1) et par des ressources extérieures (ligne C2). 
3) Les investissements du secteur privé national doivent figurer dans les sources nationales. Veuillez préciser, sous « Commentaires/Hypothèses », chaque fois que des ressources du secteur privé sont disponibles, ainsi que les sources externes.
4)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lignes C1 et C2 remplies, le total des besoins du pays déjà couverts s'affiche automatiquement dans la ligne C3. 
5) Type de préservatifs :  les besoins du pays déjà couverts sont partagés entre préservatif masculins (C4) et préservatifs féminins (C5).  Une fois les lignes C4 et C5 remplies, le total des besoins du pays déjà couverts s'affiche automatiquement dans la ligne C6. Veuillez noter que le résultat en C3 et C6 devrait être le même.
6) Si les informations pour les lignes C1 et C2 ne sont pas disponibles, remplissez uniquement les lignes C4 et C5.</t>
  </si>
  <si>
    <t>Lacunes programmatiques : 
L’écart programmatique est calculé à partir des besoins estimés selon l'outil C-NET (ligne A1 pour les préservatifs masculins, ligne A2 pour les préservatifs féminins).</t>
  </si>
  <si>
    <t>Commentaires/Hypothèses : 
1) Indiquez la différence entre la cible du pays et le nombre estimé par C-NET.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t>
  </si>
  <si>
    <t>Indicateur de couverture : 
Pourcentage de personnes vivant avec le VIH ayant nouvellement initié la TARV et chez qui les signes de la tuberculose ont été recherchés.</t>
  </si>
  <si>
    <t>Population estimée dans le besoin/à risque : 
Se rapporte à toutes les personnes vivant avec le VIH ayant nouvellement initié la TARV.</t>
  </si>
  <si>
    <t xml:space="preserve">Cible du pays : 
Se rapporte au PSN ou à toute autre cible du pays approuvée plus récemment.
1) « # » correspond à toutes les personnes vivant avec le VIH ayant nouvellement initié le TARV et chez qui les signes de la tuberculose ont été recherchés 
2) « % » correspond au pourcentage de personnes vivant avec le VIH ayant nouvellement initié le TARV dont le statut TB a été évalué et documenté, parmi toutes les personnes vivant avec le VIH ayant nouvellement initié le TARV  </t>
  </si>
  <si>
    <t>Besoins du pays déjà couverts : 
1) Les besoins du pays déjà couverts sont partagés entre les besoins devant être couverts par des ressources nationales (ligne C1) et par des ressources extérieures (ligne C2). 
2) Les investissements du secteur privé national doivent figurer dans les sources nationales. 
3) Dans les cas où une partie des besoins pendant l'année est couverte par une subvention en cours du Fonds mondial (se terminant avant le début de la nouvelle période de mise en œuvre), le montant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pas de données ventilées entre ressources nationales et extérieures, indiquez le total dans la ligne C1. 
5) Dans ce cas, précisez dans la cellule des Commentaires que les données de la ligne C1 correspondent au total des ressources nationales et extérieures.</t>
  </si>
  <si>
    <t>Lacunes programmatiques : 
L’écart programmatique est calculé sur la base des besoins totaux (ligne A).</t>
  </si>
  <si>
    <t xml:space="preserve">Commentaires/Hypothèses : 
1) Indiquez la zone cible en cas de couverture infranationale.
2) Précisez quelles sont les autres sources de financement.
</t>
  </si>
  <si>
    <t>Indicateur de couverture : 
Pourcentage de patients atteints de tuberculose enregistrés, nouveaux cas et cas de rechutes, dont le statut VIH est documenté.</t>
  </si>
  <si>
    <t>Population estimée dans le besoin /à risque :  
Se réfère au nombre total de patients atteints de tuberculose (nouveaux cas et cas de rechutes) enregistrés.</t>
  </si>
  <si>
    <t xml:space="preserve">Cible du pays : 
Se rapporte au PSN ou à toute autre cible du pays approuvée plus récemment.
1) « # » se réfère au nombre de patients atteints de tuberculose enregistrés, nouveaux cas et cas de rechutes, dont le statut VIH est documenté. 
2) «% » se réfère au pourcentage de patients atteints de tuberculose enregistrés, nouveaux cas et cas de rechutes, dont le statut VIH est documenté. </t>
  </si>
  <si>
    <t>Commentaires/Hypothèses : 
1) Indiquez la région cible en cas de couverture infranationale.
2) Précisez quelles sont les autres sources de financement.</t>
  </si>
  <si>
    <t>Indicateur de couverture :  
Pourcentage de patients atteints de tuberculose (nouveaux cas et rechutes) vivant avec le VIH sous TARV pendant leur traitement antituberculeux.</t>
  </si>
  <si>
    <t>Population estimée dans le besoin/ à risque :  
Correspond au nombre total de patients vivants avec le VIH et atteints de tuberculose (nouveaux cas et rechutes) attendus enregistrés au cours de la période.</t>
  </si>
  <si>
    <t>Cible du pays : 
Se rapporte au PSN ou à toute autre cible du pays approuvée plus récemment.
1) « # » correspond au nombre de patients atteints de tuberculose (nouveaux cas et cas de rechutes) et vivants avec le VIH qui sont sous TARV.
2) « % » correspond au pourcentage de patients atteints de tuberculose (nouveaux cas et rechute) et vivants avec le VIH sous TARV parmi tous les patients atteints de tuberculose vivant avec le VIH enregistrés (nouveaux et rechutes).</t>
  </si>
  <si>
    <t>Indicateur de couverture : 
Pourcentage de personnes vivant avec le VIH actuellement sous thérapie antirétrovirale qui ont initié un traitement préventif de la tuberculose (TPT) pendant la période de rapportage.</t>
  </si>
  <si>
    <t>Population estimée dans le besoin/ à risque :  
Désigne le nombre estimé de PVVIH sous TARV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la prise d'autres médicaments potentiellement hépatotoxiques (névirapine par exemple) et/ou de neuropathies.</t>
  </si>
  <si>
    <t>Cible du pays : 
Se rapporte au PSN ou à toute autre cible du pays approuvée plus récemment.
1) « # » correspond au nombre de PVVIH actuellement sous TARV qui ont commencé le traitement préventif de la tuberculose (TPT)  durant la période de rapportage.
2) « % » désigne le pourcentage de PVVIH actuellement sous TARV qui ont commencé le traitement préventif de la tuberculose (TPT)  parmi le nombre total de PVVIH sous TARV.</t>
  </si>
  <si>
    <t>Cible du pays : 
Se rapporte au plan stratégique national (PSN) ou à toute autre cible du pays approuvée plus récemment.
1) « # » désigne le nombre de personnes de la population clé spécifiée qui devraient recevoir un test pour le VIH au cours de l'année spécifiée.
2) « % » désigne le pourcentage de personnes devant recevoir un test pour le VIH parmi le nombre estimé de personnes de la population clé spécifiée au cours de l'année spécifiée.</t>
  </si>
  <si>
    <t>Commentaires/hypothèses : 
1) Spécifier les interventions incluses dans le paquet. Le paquet doit faire référence à un ensemble défini d'interventions qui doivent être reçues par les personnes et sur la base desquelles elles sont incluses dans les résultats, c'est-à-dire que les personnes ne doivent être comptées que lorsqu'elles ont reçu l'ensemble des interventions du paquet défini.
2) Si « autres populations vulnérables », veuillez décrire cette population dans la section des commentaires.
3) Indiquez la différence entre l'objectif national et l'objectif global.
4) Précisez quelles sont les autres sources de financement.
5)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t>
  </si>
  <si>
    <t xml:space="preserve">Tableau des lacunes de la prophylaxie pré-exposition (PrEP) - Onglet  « PrEP »  </t>
  </si>
  <si>
    <t>D. Déficit annuel attendu par rapport aux besoins :  B1 - C3</t>
  </si>
  <si>
    <t>F. Couverture par la somme allouée et d'autres ressources  :  E + C3</t>
  </si>
  <si>
    <t xml:space="preserve">G. Déficit restant :  B1 - F </t>
  </si>
  <si>
    <t>F. PrEP fournie par la somme allouée et d’autres ressources :  E + C3</t>
  </si>
  <si>
    <t>D. Déficit annuel attendu par rapport à la cible nationale :  B - C3</t>
  </si>
  <si>
    <t xml:space="preserve">G. Déficit restant  :  B - F </t>
  </si>
  <si>
    <t>C3. Total de la cible globale qui devrait être couvert :  C1 + C2</t>
  </si>
  <si>
    <t>C6. Total de la cible globale qui devrait être couvert (masculins + féminins) :  C4 + C5</t>
  </si>
  <si>
    <t>D1. Déficit annuel attendu par rapport aux besoins - préservatifs masculins :  A1 - C4</t>
  </si>
  <si>
    <t>D2. Déficit annuel attendu par rapport aux besoins - préservatifs féminins :  A2 - C5</t>
  </si>
  <si>
    <t>F1. Couverture par la somme allouée et d'autres ressources - préservatifs masculins  : 
 E1 + C4</t>
  </si>
  <si>
    <t>F2. Couverture par la somme allouée et d'autres ressources - préservatifs féminins  : 
 E2 + C5</t>
  </si>
  <si>
    <t>G1. Déficit restant - préservatifs masculins  :  B1 - F1</t>
  </si>
  <si>
    <t>G2. Déficit restant - préservatifs féminins  :  B2 - F2</t>
  </si>
  <si>
    <t>D. Déficit annuel attendu par rapport aux besoins - aiguilles et seringues :  B - C3</t>
  </si>
  <si>
    <t>F. Couverture par la somme allouée et d'autres ressources - aiguilles et seringues :   E + C3</t>
  </si>
  <si>
    <t>G. Déficit restant - aiguilles et seringues :  B - F</t>
  </si>
  <si>
    <t>D. Déficit annuel attendu par rapport la cible nationale :  A - C3</t>
  </si>
  <si>
    <t>D. Déficit annuel attendu par rapport aux besoins :  A - C3</t>
  </si>
  <si>
    <t xml:space="preserve">G. Déficit restant  :  A - F </t>
  </si>
  <si>
    <t>Instructions pour remplir la table des lacunes programmatiques pour le VIH :</t>
  </si>
  <si>
    <t>Instrucciones para rellenar las tablas de brechas programáticas del VIH:</t>
  </si>
  <si>
    <r>
      <t xml:space="preserve">Merci de bien vouloir remplir des tableaux distincts pour les modules prioritaires 3 à 6 dans la demande de financement relative au VIH. La liste suivante précise les modules possibles et les interventions correspondantes. Remplissez uniquement les tableaux correspondant aux interventions pour lesquelles un financement est demandé.  
Pour obtenir des indications au moment de compléter le tableau des lacunes programmatiques, reportez-vous au Manuel du cadre modulaire et à la note d'information du Fonds mondial sur le VIH, où les documents d'orientation technique appropriés sont référencés.
Modules/interventions prioritaires, </t>
    </r>
    <r>
      <rPr>
        <sz val="11"/>
        <color rgb="FFFF0000"/>
        <rFont val="Arial"/>
        <family val="2"/>
      </rPr>
      <t>selon au Manuel du cadre modulaire</t>
    </r>
    <r>
      <rPr>
        <sz val="11"/>
        <color theme="1"/>
        <rFont val="Arial"/>
        <family val="2"/>
      </rPr>
      <t>:
1.	Traitement, prise en charge et soutien 
2.	Services de dépistage différenciés du VIH*
3.	Tuberculose/VIH**
4.	Élimination de la transmission verticale du VIH, de la syphilis et de l'hépatite B***
5.	Programmes de prévention destinés aux populations clés et aux adolescentes et jeunes femmes****
6.	PrEP*****
7.	Préservatifs*****</t>
    </r>
  </si>
  <si>
    <t>*Services de dépistage différenciés du VIH
        -&gt; Le tableau des lacunes programmatiques relatif au dépistage du VIH doit être rempli pour les deux principaux groupes de population clé selon l’incidence ou le nombre de nouvelles infections : les hommes ayant des rapports sexuels avec des hommes ; les professionnel(le)s du sexe ; les personnes transgenres ; les personnes qui s'injectent des drogues. En outre, les pays prioritaires de l'initiative « adolescentes et jeunes femmes » du Fonds mondial doivent compléter le tableau des lacunes destiné aux adolescentes et jeunes femmes dans les contextes à incidence élevée du VIH.
** Tuberculose/VIH
          -&gt; Si vous soumettez des demandes de financement TB et VIH séparées, les tableaux des lacunes programmatiques pour les interventions TB/VIH doivent être inclus dans chacune des demandes TB et VIH. Dans le cas d'une demande conjointe TB/VIH, veuillez compléter les tableaux dans le fichier Excel des lacunes programmatiques conjoints TB/VIH.
          -&gt; Si le candidat fait partie des 30 pays de l’OMS à plus forte charge de tuberculose/VIH, il doit remplir les tableaux liés à ce module. Les 30 pays de l'OMS où la charge de la tuberculose et du VIH est la plus élevée sont: le Botswana, le Brésil, le Cameroun, la République centrafricaine (RCA), la Chine, le Congo, la République démocratique du Congo (RDC), Eswatini, l'Éthiopie, le Gabon, la Guinée, la Guinée-Bissau, l’Inde, l’Indonésie, le Kenya, le Lesotho, le Libéria, le Malawi, le Mozambique, Myanmar, la Namibie, le Nigéria, les Philippines, la Russie, l’Afrique du Sud, la Thaïlande, la Tanzanie, la Zambie et le Zimbabwe.
*** Élimination de la transmission verticale du VIH, de la syphilis et de l'hépatite B
          -&gt; Si le candidat fait partie des pays qui ont rejoint l’Alliance mondiale pour mettre fin au sida infantile d’ici à 2030, il doit remplir les tableaux des lacunes programmatiques liés à ce module. Les 12 pays sont l'Angola, le Cameroun, la Côte-D'Ivoire, la RDC, le Kenya, le Mozambique, le Nigeria, l'Afrique du Sud, l'Ouganda, la Tanzanie, la Zambie et le Zimbabwe.
**** Programmes de prévention destinés aux populations clés et aux adolescentes et jeunes femmes
          -&gt; Si un financement est demandé pour ces modules, ce qui suit s’applique :
          -&gt; Ces modules concernent les populations clés et vulnérables suivantes: les hommes ayant des rapports sexuels avec des hommes ; les professionnel(le)s du sexe; les personnes transgenres; les personnes qui s'injectent des drogues ; les adolescentes et les jeunes femmes dans les contextes à incidence élevée du VIH ; et les autres populations vulnérables.
          -&gt; Les tableaux des lacunes pour les paquets de prévention doivent être complétés pour les deux groupes prioritaires de populations clés selon l’incidence ou le nombre de nouvelles infections : les hommes ayant des rapports sexuels avec des hommes ; les professionnel(le)s du sexe; les personnes transgenres ; les personnes qui s'injectent des drogues, autres populations vulnérables. Veuillez noter que 3 tableaux sont fournis dans l’onglet « Prévention ». 
          -&gt; En outre, les pays prioritaires de l'initiative « adolescentes et jeunes femmes » du Fonds mondial doivent compléter le tableau des lacunes du « paquet de prévention destiné aux adolescentes et jeunes femmes dans les contextes à incidence élevée du VIH ». 
***** PrEP et Préservatifs
          -&gt; Si un financement est demandé pour ces modules, ce qui suit s'applique :
          -&gt; Pour la mise en œuvre de la stratégie de réduction de l’incidence dans les pays prioritaires du Fonds mondial, le tableau des lacunes pour le PrEP et celui pour les préservatifs doivent être complétés pour les deux groupes prioritaires de population clés selon l’incidence ou le nombre de nouvelles infections : les hommes ayant des rapports sexuels avec des hommes ; les professionnel(le)s du sexe et leurs clients ; les personnes transgenres ; et les personnes qui s'injectent des drogues. Autres pays : les tableaux des lacunes programmatiques pour les préservatifs et le PrEP sont négociés, si nécessaire, avec le conseiller technique VIH.
         -&gt; Pour les pays prioritaires de l'initiative « les adolescentes et les jeunes femmes dans les contextes à incidence élevée du VIH» du Fonds mondial, ces tableaux sont à compléter pour celles-ci.</t>
  </si>
  <si>
    <t>Instrucciones - Módulos prioritarios para el VIH</t>
  </si>
  <si>
    <t>A. Total estimated number of population in need/at risk</t>
  </si>
  <si>
    <t>A. Total estimado de población con necesidades/en riesgo</t>
  </si>
  <si>
    <t>A. Estimation du total de populations dans le besoin / à risque</t>
  </si>
  <si>
    <t>A. Total estimated key and vulnerable populations in need</t>
  </si>
  <si>
    <t xml:space="preserve">A. Nombre total estimé de populations clés et vulnérables dans le besoin </t>
  </si>
  <si>
    <t xml:space="preserve">A. Total estimado de las poblaciones claves y vulnerables  en necesidad </t>
  </si>
  <si>
    <t xml:space="preserve">Veuillez lire attentivement les consignes données dans l'onglet « Instructions » avant de compléter le tableau d'analyse des déficits programmatiques. 
Les instructions ont été adaptées à chaque module/intervention. </t>
  </si>
  <si>
    <t>Latest version updated: 13 March 2023</t>
  </si>
  <si>
    <t>Dernière version mise à jour : le 13 mars 2023</t>
  </si>
  <si>
    <t>Última versión actualizada: 13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</si>
</sst>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5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sz val="9"/>
      <name val="Arial"/>
      <family val="2"/>
    </font>
    <font>
      <sz val="9"/>
      <color rgb="FFFF0000"/>
      <name val="Arial"/>
      <family val="2"/>
    </font>
    <font>
      <i/>
      <sz val="11"/>
      <name val="Arial"/>
      <family val="2"/>
    </font>
    <font>
      <i/>
      <sz val="11"/>
      <color theme="1"/>
      <name val="Arial"/>
      <family val="2"/>
    </font>
    <font>
      <sz val="11"/>
      <color rgb="FFFF0000"/>
      <name val="Arial"/>
      <family val="2"/>
    </font>
    <font>
      <b/>
      <i/>
      <sz val="18"/>
      <color rgb="FFFF0000"/>
      <name val="Arial"/>
      <family val="2"/>
    </font>
    <font>
      <i/>
      <sz val="11"/>
      <color theme="1"/>
      <name val="Calibri"/>
      <family val="2"/>
      <scheme val="minor"/>
    </font>
    <font>
      <sz val="11"/>
      <color rgb="FFC00000"/>
      <name val="Calibri"/>
      <family val="2"/>
      <scheme val="minor"/>
    </font>
    <font>
      <sz val="11"/>
      <color rgb="FFFF0000"/>
      <name val="Calibri"/>
      <family val="2"/>
      <scheme val="minor"/>
    </font>
    <font>
      <b/>
      <sz val="11"/>
      <color theme="1"/>
      <name val="Calibri"/>
      <family val="2"/>
      <scheme val="minor"/>
    </font>
    <font>
      <sz val="11"/>
      <color rgb="FF7030A0"/>
      <name val="Arial"/>
      <family val="2"/>
    </font>
    <font>
      <sz val="11"/>
      <color theme="9" tint="-0.249977111117893"/>
      <name val="Calibri"/>
      <family val="2"/>
      <scheme val="minor"/>
    </font>
    <font>
      <b/>
      <sz val="11"/>
      <name val="Calibri"/>
      <family val="2"/>
      <scheme val="minor"/>
    </font>
    <font>
      <u/>
      <sz val="11"/>
      <color theme="10"/>
      <name val="Arial"/>
      <family val="2"/>
    </font>
    <font>
      <sz val="11"/>
      <name val="Calibri"/>
      <family val="2"/>
      <scheme val="minor"/>
    </font>
    <font>
      <sz val="11"/>
      <color theme="1"/>
      <name val="Calibri"/>
      <family val="2"/>
    </font>
    <font>
      <b/>
      <sz val="11"/>
      <color theme="1"/>
      <name val="Calibri"/>
      <family val="2"/>
    </font>
    <font>
      <i/>
      <sz val="11"/>
      <color theme="1"/>
      <name val="Calibri"/>
      <family val="2"/>
    </font>
    <font>
      <sz val="11"/>
      <color rgb="FFF79646" tint="-0.249977111117893"/>
      <name val="Calibri"/>
      <family val="2"/>
    </font>
    <font>
      <b/>
      <sz val="11"/>
      <color theme="1"/>
      <name val="Calibri"/>
      <family val="2"/>
      <charset val="204"/>
      <scheme val="minor"/>
    </font>
    <font>
      <i/>
      <sz val="11"/>
      <color theme="1"/>
      <name val="Calibri"/>
      <family val="2"/>
      <charset val="204"/>
    </font>
    <font>
      <sz val="11"/>
      <name val="Calibri"/>
      <family val="2"/>
    </font>
    <font>
      <b/>
      <sz val="18"/>
      <color theme="1"/>
      <name val="Arial"/>
      <family val="2"/>
    </font>
    <font>
      <b/>
      <sz val="18"/>
      <color theme="0"/>
      <name val="Arial"/>
      <family val="2"/>
    </font>
    <font>
      <b/>
      <sz val="11"/>
      <color rgb="FFFF0000"/>
      <name val="Calibri"/>
      <family val="2"/>
      <scheme val="minor"/>
    </font>
    <font>
      <sz val="11"/>
      <color rgb="FFFF0000"/>
      <name val="Calibri"/>
      <family val="2"/>
    </font>
    <font>
      <sz val="8"/>
      <name val="Arial"/>
      <family val="2"/>
    </font>
    <font>
      <b/>
      <i/>
      <sz val="11"/>
      <color rgb="FFFF0000"/>
      <name val="Arial"/>
      <family val="2"/>
    </font>
    <font>
      <b/>
      <sz val="11"/>
      <color theme="0"/>
      <name val="Arial"/>
      <family val="2"/>
    </font>
    <font>
      <sz val="18"/>
      <color theme="0"/>
      <name val="Arial"/>
      <family val="2"/>
    </font>
    <font>
      <sz val="18"/>
      <color theme="0"/>
      <name val="Georgia"/>
      <family val="1"/>
    </font>
    <font>
      <b/>
      <sz val="18"/>
      <color theme="0"/>
      <name val="Arial Black"/>
      <family val="2"/>
    </font>
    <font>
      <sz val="11"/>
      <color theme="0"/>
      <name val="Arial"/>
      <family val="2"/>
    </font>
    <font>
      <b/>
      <i/>
      <sz val="11"/>
      <color theme="1"/>
      <name val="Arial"/>
      <family val="2"/>
    </font>
    <font>
      <u/>
      <sz val="11"/>
      <color rgb="FF0000FF"/>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D9E1F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249977111117893"/>
        <bgColor indexed="64"/>
      </patternFill>
    </fill>
    <fill>
      <patternFill patternType="solid">
        <fgColor rgb="FFB1A0C7"/>
        <bgColor indexed="64"/>
      </patternFill>
    </fill>
    <fill>
      <patternFill patternType="solid">
        <fgColor rgb="FFA6A6A6"/>
        <bgColor indexed="64"/>
      </patternFill>
    </fill>
    <fill>
      <patternFill patternType="solid">
        <fgColor rgb="FF8294FB"/>
        <bgColor indexed="64"/>
      </patternFill>
    </fill>
    <fill>
      <patternFill patternType="solid">
        <fgColor rgb="FF04198F"/>
        <bgColor indexed="64"/>
      </patternFill>
    </fill>
    <fill>
      <patternFill patternType="solid">
        <fgColor theme="1"/>
        <bgColor rgb="FF000000"/>
      </patternFill>
    </fill>
    <fill>
      <patternFill patternType="solid">
        <fgColor rgb="FF04198F"/>
        <bgColor rgb="FF000000"/>
      </patternFill>
    </fill>
    <fill>
      <patternFill patternType="solid">
        <fgColor rgb="FF8294FB"/>
        <bgColor rgb="FF000000"/>
      </patternFill>
    </fill>
    <fill>
      <patternFill patternType="solid">
        <fgColor rgb="FFA6A6A6"/>
        <bgColor rgb="FF000000"/>
      </patternFill>
    </fill>
    <fill>
      <patternFill patternType="solid">
        <fgColor rgb="FF6E6E6E"/>
        <bgColor indexed="64"/>
      </patternFill>
    </fill>
    <fill>
      <patternFill patternType="solid">
        <fgColor theme="0"/>
        <bgColor rgb="FF000000"/>
      </patternFill>
    </fill>
    <fill>
      <patternFill patternType="solid">
        <fgColor theme="7" tint="0.59999389629810485"/>
        <bgColor indexed="64"/>
      </patternFill>
    </fill>
    <fill>
      <patternFill patternType="solid">
        <fgColor theme="2"/>
        <bgColor indexed="64"/>
      </patternFill>
    </fill>
    <fill>
      <patternFill patternType="solid">
        <fgColor theme="3" tint="0.39997558519241921"/>
        <bgColor indexed="64"/>
      </patternFill>
    </fill>
    <fill>
      <patternFill patternType="solid">
        <fgColor theme="4"/>
        <bgColor indexed="64"/>
      </patternFill>
    </fill>
    <fill>
      <patternFill patternType="solid">
        <fgColor theme="3" tint="0.59999389629810485"/>
        <bgColor indexed="64"/>
      </patternFill>
    </fill>
  </fills>
  <borders count="42">
    <border>
      <left/>
      <right/>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indexed="64"/>
      </left>
      <right style="thin">
        <color auto="1"/>
      </right>
      <top style="thin">
        <color indexed="64"/>
      </top>
      <bottom style="medium">
        <color indexed="64"/>
      </bottom>
      <diagonal/>
    </border>
    <border>
      <left style="medium">
        <color auto="1"/>
      </left>
      <right style="medium">
        <color auto="1"/>
      </right>
      <top style="thin">
        <color auto="1"/>
      </top>
      <bottom/>
      <diagonal/>
    </border>
  </borders>
  <cellStyleXfs count="8">
    <xf numFmtId="0" fontId="0" fillId="0" borderId="0"/>
    <xf numFmtId="9" fontId="11" fillId="0" borderId="0" applyFont="0" applyFill="0" applyBorder="0" applyAlignment="0" applyProtection="0"/>
    <xf numFmtId="164" fontId="11" fillId="0" borderId="0" applyFont="0" applyFill="0" applyBorder="0" applyAlignment="0" applyProtection="0"/>
    <xf numFmtId="0" fontId="34" fillId="0" borderId="0" applyNumberFormat="0" applyFill="0" applyBorder="0" applyAlignment="0" applyProtection="0"/>
    <xf numFmtId="0" fontId="11" fillId="0" borderId="0"/>
    <xf numFmtId="164" fontId="11" fillId="0" borderId="0" applyFont="0" applyFill="0" applyBorder="0" applyAlignment="0" applyProtection="0"/>
    <xf numFmtId="0" fontId="8" fillId="0" borderId="0"/>
    <xf numFmtId="9" fontId="8" fillId="0" borderId="0" applyFont="0" applyFill="0" applyBorder="0" applyAlignment="0" applyProtection="0"/>
  </cellStyleXfs>
  <cellXfs count="510">
    <xf numFmtId="0" fontId="0" fillId="0" borderId="0" xfId="0"/>
    <xf numFmtId="0" fontId="16"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0" fillId="0" borderId="0" xfId="0" applyAlignment="1">
      <alignment vertical="top"/>
    </xf>
    <xf numFmtId="0" fontId="0" fillId="2" borderId="3" xfId="0" applyFill="1" applyBorder="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0" fillId="2" borderId="6" xfId="0" applyFill="1" applyBorder="1" applyAlignment="1">
      <alignment horizontal="left" vertical="top"/>
    </xf>
    <xf numFmtId="0" fontId="0" fillId="6" borderId="0" xfId="0" applyFill="1" applyAlignment="1">
      <alignment vertical="top"/>
    </xf>
    <xf numFmtId="0" fontId="0" fillId="4" borderId="0" xfId="0" applyFill="1" applyAlignment="1">
      <alignment vertical="top"/>
    </xf>
    <xf numFmtId="0" fontId="12" fillId="0" borderId="0" xfId="0" applyFont="1" applyAlignment="1" applyProtection="1">
      <alignment wrapText="1"/>
      <protection locked="0"/>
    </xf>
    <xf numFmtId="0" fontId="10" fillId="0" borderId="0" xfId="0" applyFont="1"/>
    <xf numFmtId="0" fontId="28" fillId="0" borderId="0" xfId="0" applyFont="1"/>
    <xf numFmtId="0" fontId="27" fillId="0" borderId="0" xfId="0" applyFont="1"/>
    <xf numFmtId="0" fontId="30" fillId="0" borderId="0" xfId="0" applyFont="1"/>
    <xf numFmtId="4" fontId="0" fillId="0" borderId="0" xfId="0" applyNumberFormat="1"/>
    <xf numFmtId="0" fontId="19" fillId="4" borderId="3" xfId="0" applyFont="1" applyFill="1" applyBorder="1" applyAlignment="1" applyProtection="1">
      <alignment vertical="center" wrapText="1"/>
      <protection locked="0"/>
    </xf>
    <xf numFmtId="0" fontId="24" fillId="4" borderId="3" xfId="0" applyFont="1" applyFill="1" applyBorder="1" applyAlignment="1" applyProtection="1">
      <alignment horizontal="center" vertical="center" wrapText="1"/>
      <protection locked="0"/>
    </xf>
    <xf numFmtId="3" fontId="19" fillId="4" borderId="3" xfId="0" applyNumberFormat="1" applyFont="1" applyFill="1" applyBorder="1" applyAlignment="1" applyProtection="1">
      <alignment horizontal="right" vertical="center" wrapText="1"/>
      <protection locked="0"/>
    </xf>
    <xf numFmtId="0" fontId="11" fillId="0" borderId="0" xfId="0" applyFont="1" applyAlignment="1">
      <alignment vertical="center"/>
    </xf>
    <xf numFmtId="0" fontId="33" fillId="0" borderId="0" xfId="0" applyFont="1"/>
    <xf numFmtId="0" fontId="0" fillId="0" borderId="0" xfId="0" applyAlignment="1">
      <alignment vertical="top" wrapText="1"/>
    </xf>
    <xf numFmtId="0" fontId="0" fillId="8" borderId="3" xfId="0" applyFill="1" applyBorder="1" applyAlignment="1">
      <alignment horizontal="left" vertical="top"/>
    </xf>
    <xf numFmtId="0" fontId="0" fillId="8" borderId="4" xfId="0" applyFill="1" applyBorder="1" applyAlignment="1">
      <alignment horizontal="left" vertical="top"/>
    </xf>
    <xf numFmtId="0" fontId="0" fillId="3" borderId="0" xfId="0" applyFill="1" applyAlignment="1">
      <alignment vertical="top"/>
    </xf>
    <xf numFmtId="0" fontId="11" fillId="2" borderId="3" xfId="4" applyFill="1" applyBorder="1" applyAlignment="1">
      <alignment horizontal="left" vertical="top"/>
    </xf>
    <xf numFmtId="0" fontId="11" fillId="2" borderId="4" xfId="4" applyFill="1" applyBorder="1" applyAlignment="1">
      <alignment horizontal="left" vertical="top"/>
    </xf>
    <xf numFmtId="0" fontId="35" fillId="10" borderId="0" xfId="0" applyFont="1" applyFill="1"/>
    <xf numFmtId="0" fontId="0" fillId="2" borderId="3" xfId="4" applyFont="1" applyFill="1" applyBorder="1" applyAlignment="1">
      <alignment horizontal="left" vertical="top"/>
    </xf>
    <xf numFmtId="0" fontId="0" fillId="0" borderId="18" xfId="0" applyBorder="1"/>
    <xf numFmtId="0" fontId="0" fillId="9" borderId="0" xfId="0" applyFill="1" applyAlignment="1">
      <alignment vertical="top"/>
    </xf>
    <xf numFmtId="0" fontId="40" fillId="0" borderId="0" xfId="0" applyFont="1"/>
    <xf numFmtId="0" fontId="0" fillId="11" borderId="0" xfId="0" applyFill="1" applyAlignment="1">
      <alignment vertical="top"/>
    </xf>
    <xf numFmtId="0" fontId="11" fillId="11" borderId="0" xfId="4" applyFill="1" applyAlignment="1">
      <alignment vertical="top"/>
    </xf>
    <xf numFmtId="0" fontId="19" fillId="11" borderId="0" xfId="4" applyFont="1" applyFill="1" applyAlignment="1">
      <alignment vertical="top"/>
    </xf>
    <xf numFmtId="0" fontId="27" fillId="11" borderId="0" xfId="0" applyFont="1" applyFill="1"/>
    <xf numFmtId="0" fontId="41" fillId="11" borderId="0" xfId="0" applyFont="1" applyFill="1"/>
    <xf numFmtId="0" fontId="0" fillId="11" borderId="23" xfId="0" applyFill="1" applyBorder="1"/>
    <xf numFmtId="0" fontId="0" fillId="11" borderId="0" xfId="0" applyFill="1"/>
    <xf numFmtId="0" fontId="0" fillId="4" borderId="0" xfId="0" applyFill="1"/>
    <xf numFmtId="0" fontId="12" fillId="0" borderId="0" xfId="0" applyFont="1" applyAlignment="1">
      <alignment wrapText="1"/>
    </xf>
    <xf numFmtId="0" fontId="9" fillId="0" borderId="0" xfId="0" applyFont="1"/>
    <xf numFmtId="0" fontId="0" fillId="3" borderId="3" xfId="0" applyFill="1" applyBorder="1" applyAlignment="1">
      <alignment horizontal="left" vertical="top"/>
    </xf>
    <xf numFmtId="0" fontId="0" fillId="3" borderId="6" xfId="0" applyFill="1" applyBorder="1" applyAlignment="1">
      <alignment horizontal="left" vertical="top"/>
    </xf>
    <xf numFmtId="0" fontId="0" fillId="11" borderId="0" xfId="0" applyFill="1" applyAlignment="1">
      <alignment vertical="center"/>
    </xf>
    <xf numFmtId="0" fontId="0" fillId="9" borderId="0" xfId="0" applyFill="1" applyAlignment="1">
      <alignment vertical="top" wrapText="1"/>
    </xf>
    <xf numFmtId="0" fontId="19" fillId="0" borderId="0" xfId="0" applyFont="1" applyAlignment="1">
      <alignment vertical="top"/>
    </xf>
    <xf numFmtId="0" fontId="42" fillId="0" borderId="0" xfId="0" applyFont="1" applyAlignment="1">
      <alignment vertical="top"/>
    </xf>
    <xf numFmtId="0" fontId="19" fillId="0" borderId="18" xfId="0" applyFont="1" applyBorder="1" applyAlignment="1">
      <alignment vertical="top"/>
    </xf>
    <xf numFmtId="0" fontId="11" fillId="0" borderId="4" xfId="4" applyBorder="1" applyAlignment="1">
      <alignment horizontal="left" vertical="top"/>
    </xf>
    <xf numFmtId="0" fontId="19" fillId="0" borderId="0" xfId="0" applyFont="1"/>
    <xf numFmtId="0" fontId="35" fillId="0" borderId="0" xfId="0" applyFont="1"/>
    <xf numFmtId="0" fontId="42" fillId="0" borderId="0" xfId="0" applyFont="1"/>
    <xf numFmtId="0" fontId="35" fillId="9" borderId="0" xfId="0" applyFont="1" applyFill="1"/>
    <xf numFmtId="0" fontId="33" fillId="9" borderId="0" xfId="0" applyFont="1" applyFill="1"/>
    <xf numFmtId="0" fontId="19" fillId="0" borderId="0" xfId="0" applyFont="1" applyAlignment="1">
      <alignment vertical="top" wrapText="1"/>
    </xf>
    <xf numFmtId="0" fontId="36" fillId="11" borderId="0" xfId="0" applyFont="1" applyFill="1" applyAlignment="1">
      <alignment vertical="top" wrapText="1"/>
    </xf>
    <xf numFmtId="0" fontId="43" fillId="4" borderId="0" xfId="0" applyFont="1" applyFill="1"/>
    <xf numFmtId="0" fontId="42" fillId="0" borderId="0" xfId="0" applyFont="1" applyAlignment="1">
      <alignment vertical="top" wrapText="1"/>
    </xf>
    <xf numFmtId="0" fontId="29" fillId="0" borderId="0" xfId="0" applyFont="1"/>
    <xf numFmtId="0" fontId="29" fillId="11" borderId="0" xfId="0" applyFont="1" applyFill="1"/>
    <xf numFmtId="0" fontId="45" fillId="0" borderId="0" xfId="0" applyFont="1"/>
    <xf numFmtId="0" fontId="29" fillId="0" borderId="3" xfId="0" applyFont="1" applyBorder="1"/>
    <xf numFmtId="0" fontId="29" fillId="0" borderId="3" xfId="0" applyFont="1" applyBorder="1" applyAlignment="1">
      <alignment vertical="top"/>
    </xf>
    <xf numFmtId="0" fontId="46" fillId="11" borderId="0" xfId="0" applyFont="1" applyFill="1"/>
    <xf numFmtId="0" fontId="37" fillId="0" borderId="0" xfId="0" applyFont="1"/>
    <xf numFmtId="0" fontId="36" fillId="0" borderId="0" xfId="0" applyFont="1" applyAlignment="1">
      <alignment vertical="top" wrapText="1"/>
    </xf>
    <xf numFmtId="0" fontId="36" fillId="11" borderId="0" xfId="0" applyFont="1" applyFill="1"/>
    <xf numFmtId="0" fontId="45" fillId="0" borderId="3" xfId="0" applyFont="1" applyBorder="1"/>
    <xf numFmtId="10" fontId="19" fillId="4" borderId="3" xfId="0" applyNumberFormat="1" applyFont="1" applyFill="1" applyBorder="1" applyAlignment="1" applyProtection="1">
      <alignment vertical="center" wrapText="1"/>
      <protection locked="0"/>
    </xf>
    <xf numFmtId="0" fontId="12" fillId="0" borderId="0" xfId="0" applyFont="1" applyAlignment="1" applyProtection="1">
      <alignment vertical="center" wrapText="1"/>
      <protection locked="0"/>
    </xf>
    <xf numFmtId="0" fontId="0" fillId="14" borderId="0" xfId="0" applyFill="1" applyAlignment="1">
      <alignment vertical="top"/>
    </xf>
    <xf numFmtId="0" fontId="19" fillId="14" borderId="0" xfId="0" applyFont="1" applyFill="1" applyAlignment="1">
      <alignment vertical="top"/>
    </xf>
    <xf numFmtId="0" fontId="0" fillId="2" borderId="4" xfId="0" applyFill="1" applyBorder="1" applyAlignment="1">
      <alignment horizontal="left" vertical="top"/>
    </xf>
    <xf numFmtId="0" fontId="0" fillId="0" borderId="20" xfId="0" applyBorder="1" applyAlignment="1">
      <alignment vertical="top" wrapText="1"/>
    </xf>
    <xf numFmtId="0" fontId="0" fillId="5" borderId="19" xfId="0" applyFill="1" applyBorder="1" applyAlignment="1">
      <alignment horizontal="left" vertical="top"/>
    </xf>
    <xf numFmtId="0" fontId="0" fillId="5" borderId="20" xfId="0" applyFill="1" applyBorder="1" applyAlignment="1">
      <alignment horizontal="left" vertical="top"/>
    </xf>
    <xf numFmtId="0" fontId="0" fillId="5" borderId="20" xfId="0" applyFill="1" applyBorder="1" applyAlignment="1">
      <alignment vertical="top"/>
    </xf>
    <xf numFmtId="0" fontId="19" fillId="5" borderId="20" xfId="0" applyFont="1" applyFill="1" applyBorder="1" applyAlignment="1">
      <alignment vertical="top"/>
    </xf>
    <xf numFmtId="0" fontId="0" fillId="15" borderId="0" xfId="0" applyFill="1" applyAlignment="1">
      <alignment vertical="top"/>
    </xf>
    <xf numFmtId="0" fontId="42" fillId="15" borderId="0" xfId="0" applyFont="1" applyFill="1" applyAlignment="1">
      <alignment vertical="top"/>
    </xf>
    <xf numFmtId="0" fontId="19" fillId="15" borderId="0" xfId="0" applyFont="1" applyFill="1" applyAlignment="1">
      <alignment vertical="top"/>
    </xf>
    <xf numFmtId="0" fontId="35" fillId="16" borderId="0" xfId="0" applyFont="1" applyFill="1"/>
    <xf numFmtId="0" fontId="0" fillId="13" borderId="0" xfId="0" applyFill="1" applyAlignment="1">
      <alignment vertical="top"/>
    </xf>
    <xf numFmtId="0" fontId="0" fillId="17" borderId="0" xfId="0" applyFill="1" applyAlignment="1">
      <alignment vertical="top"/>
    </xf>
    <xf numFmtId="0" fontId="35" fillId="7" borderId="0" xfId="0" applyFont="1" applyFill="1"/>
    <xf numFmtId="0" fontId="20" fillId="0" borderId="0" xfId="0" applyFont="1" applyAlignment="1">
      <alignment horizontal="center" vertical="center" wrapText="1"/>
    </xf>
    <xf numFmtId="0" fontId="0" fillId="11" borderId="0" xfId="0" applyFill="1" applyAlignment="1">
      <alignment vertical="top" wrapText="1"/>
    </xf>
    <xf numFmtId="0" fontId="19" fillId="11" borderId="0" xfId="0" applyFont="1" applyFill="1" applyAlignment="1">
      <alignment vertical="top" wrapText="1"/>
    </xf>
    <xf numFmtId="0" fontId="0" fillId="0" borderId="0" xfId="0" applyAlignment="1">
      <alignment horizontal="center" vertical="top" wrapText="1"/>
    </xf>
    <xf numFmtId="0" fontId="0" fillId="2" borderId="3" xfId="0" applyFill="1" applyBorder="1" applyAlignment="1">
      <alignment horizontal="left" vertical="top" wrapText="1"/>
    </xf>
    <xf numFmtId="0" fontId="0" fillId="6" borderId="0" xfId="0" applyFill="1" applyAlignment="1">
      <alignment vertical="top" wrapText="1"/>
    </xf>
    <xf numFmtId="0" fontId="0" fillId="17" borderId="0" xfId="0" applyFill="1" applyAlignment="1">
      <alignment vertical="top" wrapText="1"/>
    </xf>
    <xf numFmtId="0" fontId="42" fillId="11" borderId="0" xfId="0" applyFont="1" applyFill="1" applyAlignment="1">
      <alignment vertical="top" wrapText="1"/>
    </xf>
    <xf numFmtId="0" fontId="0" fillId="8" borderId="3" xfId="0" applyFill="1" applyBorder="1" applyAlignment="1">
      <alignment horizontal="left" vertical="top" wrapText="1"/>
    </xf>
    <xf numFmtId="0" fontId="25" fillId="0" borderId="0" xfId="0" applyFont="1" applyAlignment="1">
      <alignment vertical="top" wrapText="1"/>
    </xf>
    <xf numFmtId="0" fontId="19" fillId="12" borderId="0" xfId="0" applyFont="1" applyFill="1" applyAlignment="1">
      <alignment vertical="top" wrapText="1"/>
    </xf>
    <xf numFmtId="0" fontId="34" fillId="0" borderId="0" xfId="3" applyFill="1" applyAlignment="1">
      <alignment vertical="top" wrapText="1"/>
    </xf>
    <xf numFmtId="0" fontId="0" fillId="12" borderId="0" xfId="0" applyFill="1" applyAlignment="1">
      <alignmen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2" borderId="29" xfId="0" applyFill="1" applyBorder="1" applyAlignment="1">
      <alignment horizontal="left" vertical="top" wrapText="1"/>
    </xf>
    <xf numFmtId="0" fontId="0" fillId="8" borderId="6" xfId="0" applyFill="1" applyBorder="1" applyAlignment="1">
      <alignment horizontal="left" vertical="top" wrapText="1"/>
    </xf>
    <xf numFmtId="0" fontId="19" fillId="9" borderId="0" xfId="0" applyFont="1" applyFill="1" applyAlignment="1">
      <alignment vertical="top" wrapText="1"/>
    </xf>
    <xf numFmtId="0" fontId="0" fillId="17" borderId="20" xfId="0" applyFill="1" applyBorder="1" applyAlignment="1">
      <alignment vertical="top" wrapText="1"/>
    </xf>
    <xf numFmtId="0" fontId="19" fillId="0" borderId="20" xfId="0" applyFont="1" applyBorder="1" applyAlignment="1">
      <alignment vertical="top" wrapText="1"/>
    </xf>
    <xf numFmtId="0" fontId="0" fillId="6" borderId="20" xfId="0" applyFill="1" applyBorder="1" applyAlignment="1">
      <alignment vertical="top" wrapText="1"/>
    </xf>
    <xf numFmtId="0" fontId="29" fillId="0" borderId="6" xfId="0" applyFont="1" applyBorder="1" applyAlignment="1">
      <alignment wrapText="1"/>
    </xf>
    <xf numFmtId="0" fontId="29" fillId="0" borderId="6" xfId="0" applyFont="1" applyBorder="1" applyAlignment="1">
      <alignment vertical="top" wrapText="1"/>
    </xf>
    <xf numFmtId="0" fontId="0" fillId="7" borderId="20" xfId="0" applyFill="1" applyBorder="1" applyAlignment="1">
      <alignment vertical="top" wrapText="1"/>
    </xf>
    <xf numFmtId="0" fontId="29" fillId="0" borderId="0" xfId="0" applyFont="1" applyAlignment="1">
      <alignment wrapText="1"/>
    </xf>
    <xf numFmtId="0" fontId="0" fillId="13" borderId="0" xfId="0" applyFill="1" applyAlignment="1">
      <alignment vertical="top" wrapText="1"/>
    </xf>
    <xf numFmtId="0" fontId="0" fillId="0" borderId="0" xfId="0" applyAlignment="1">
      <alignment wrapText="1"/>
    </xf>
    <xf numFmtId="3" fontId="0" fillId="4" borderId="3" xfId="0" applyNumberFormat="1" applyFill="1" applyBorder="1" applyAlignment="1" applyProtection="1">
      <alignment horizontal="right" vertical="center" wrapText="1"/>
      <protection locked="0"/>
    </xf>
    <xf numFmtId="0" fontId="0" fillId="4" borderId="24" xfId="0" applyFill="1" applyBorder="1" applyAlignment="1" applyProtection="1">
      <alignment horizontal="left" vertical="center" wrapText="1"/>
      <protection locked="0"/>
    </xf>
    <xf numFmtId="0" fontId="0" fillId="4" borderId="0" xfId="0" applyFill="1" applyAlignment="1">
      <alignment wrapText="1"/>
    </xf>
    <xf numFmtId="0" fontId="20" fillId="0" borderId="0" xfId="0" applyFont="1" applyAlignment="1">
      <alignment vertical="center" wrapText="1"/>
    </xf>
    <xf numFmtId="0" fontId="17" fillId="0" borderId="0" xfId="0" applyFont="1" applyAlignment="1">
      <alignment vertical="center" wrapText="1"/>
    </xf>
    <xf numFmtId="3" fontId="0" fillId="18" borderId="3" xfId="0" applyNumberFormat="1" applyFill="1" applyBorder="1" applyAlignment="1">
      <alignment horizontal="right" vertical="center" wrapText="1"/>
    </xf>
    <xf numFmtId="9" fontId="0" fillId="18" borderId="3" xfId="1" applyFont="1" applyFill="1" applyBorder="1" applyAlignment="1" applyProtection="1">
      <alignment horizontal="right" vertical="center" wrapText="1"/>
    </xf>
    <xf numFmtId="9" fontId="13" fillId="18" borderId="3" xfId="1" applyFont="1" applyFill="1" applyBorder="1" applyAlignment="1" applyProtection="1">
      <alignment horizontal="center" vertical="center" wrapText="1"/>
    </xf>
    <xf numFmtId="3" fontId="0" fillId="18" borderId="3" xfId="0" applyNumberFormat="1" applyFill="1" applyBorder="1" applyAlignment="1">
      <alignment horizontal="center" vertical="center" wrapText="1"/>
    </xf>
    <xf numFmtId="9" fontId="0" fillId="18" borderId="3" xfId="1" applyFont="1" applyFill="1" applyBorder="1" applyAlignment="1" applyProtection="1">
      <alignment horizontal="center" vertical="center" wrapText="1"/>
    </xf>
    <xf numFmtId="165" fontId="0" fillId="18" borderId="3" xfId="2" applyNumberFormat="1" applyFont="1" applyFill="1" applyBorder="1" applyAlignment="1" applyProtection="1">
      <alignment horizontal="center" vertical="center" wrapText="1"/>
    </xf>
    <xf numFmtId="0" fontId="49" fillId="20" borderId="9" xfId="0" applyFont="1" applyFill="1" applyBorder="1" applyAlignment="1">
      <alignment horizontal="left" vertical="center"/>
    </xf>
    <xf numFmtId="0" fontId="13" fillId="20" borderId="5" xfId="0" applyFont="1" applyFill="1" applyBorder="1" applyAlignment="1">
      <alignment horizontal="left" vertical="center"/>
    </xf>
    <xf numFmtId="0" fontId="49" fillId="20" borderId="5" xfId="0" applyFont="1" applyFill="1" applyBorder="1" applyAlignment="1">
      <alignment horizontal="left" vertical="center" wrapText="1"/>
    </xf>
    <xf numFmtId="0" fontId="49" fillId="20" borderId="10" xfId="0" applyFont="1" applyFill="1" applyBorder="1" applyAlignment="1">
      <alignment horizontal="left" vertical="center" wrapText="1"/>
    </xf>
    <xf numFmtId="0" fontId="49" fillId="20" borderId="5" xfId="0" applyFont="1" applyFill="1" applyBorder="1" applyAlignment="1">
      <alignment horizontal="left" vertical="center"/>
    </xf>
    <xf numFmtId="0" fontId="13" fillId="19" borderId="9" xfId="0" applyFont="1" applyFill="1" applyBorder="1" applyAlignment="1">
      <alignment vertical="center" wrapText="1"/>
    </xf>
    <xf numFmtId="0" fontId="49" fillId="20" borderId="10" xfId="0" applyFont="1" applyFill="1" applyBorder="1" applyAlignment="1">
      <alignment horizontal="left" vertical="center"/>
    </xf>
    <xf numFmtId="0" fontId="13" fillId="19" borderId="11" xfId="0" applyFont="1" applyFill="1" applyBorder="1" applyAlignment="1">
      <alignment horizontal="left" vertical="center" wrapText="1"/>
    </xf>
    <xf numFmtId="0" fontId="50" fillId="5" borderId="2" xfId="0" applyFont="1" applyFill="1" applyBorder="1" applyAlignment="1">
      <alignment horizontal="left" vertical="center"/>
    </xf>
    <xf numFmtId="0" fontId="50" fillId="5" borderId="21" xfId="0" applyFont="1" applyFill="1" applyBorder="1" applyAlignment="1">
      <alignment horizontal="left" vertical="center"/>
    </xf>
    <xf numFmtId="0" fontId="50" fillId="5" borderId="22" xfId="0" applyFont="1" applyFill="1" applyBorder="1" applyAlignment="1">
      <alignment horizontal="left" vertical="center"/>
    </xf>
    <xf numFmtId="0" fontId="17" fillId="19" borderId="11" xfId="0" applyFont="1" applyFill="1" applyBorder="1" applyAlignment="1">
      <alignment vertical="center" wrapText="1"/>
    </xf>
    <xf numFmtId="165" fontId="0" fillId="18" borderId="3" xfId="2" applyNumberFormat="1" applyFont="1" applyFill="1" applyBorder="1" applyAlignment="1" applyProtection="1">
      <alignment horizontal="right" vertical="center" wrapText="1"/>
    </xf>
    <xf numFmtId="0" fontId="0" fillId="18" borderId="3" xfId="0" applyFill="1" applyBorder="1" applyAlignment="1">
      <alignment horizontal="center" vertical="center" wrapText="1"/>
    </xf>
    <xf numFmtId="0" fontId="51" fillId="5" borderId="0" xfId="0" applyFont="1" applyFill="1" applyAlignment="1">
      <alignment wrapText="1"/>
    </xf>
    <xf numFmtId="9" fontId="0" fillId="18" borderId="3" xfId="1" applyFont="1" applyFill="1" applyBorder="1" applyAlignment="1">
      <alignment horizontal="right" vertical="center" wrapText="1"/>
    </xf>
    <xf numFmtId="0" fontId="17" fillId="22" borderId="5" xfId="0" applyFont="1" applyFill="1" applyBorder="1" applyAlignment="1">
      <alignment horizontal="left" vertical="center"/>
    </xf>
    <xf numFmtId="0" fontId="49" fillId="22" borderId="5" xfId="0" applyFont="1" applyFill="1" applyBorder="1" applyAlignment="1">
      <alignment horizontal="left" vertical="center"/>
    </xf>
    <xf numFmtId="165" fontId="19" fillId="24" borderId="3" xfId="2" applyNumberFormat="1" applyFont="1" applyFill="1" applyBorder="1" applyAlignment="1" applyProtection="1">
      <alignment horizontal="right" vertical="center" wrapText="1"/>
    </xf>
    <xf numFmtId="9" fontId="19" fillId="24" borderId="3" xfId="1" applyFont="1" applyFill="1" applyBorder="1" applyAlignment="1" applyProtection="1">
      <alignment horizontal="right" vertical="center" wrapText="1"/>
    </xf>
    <xf numFmtId="3" fontId="19" fillId="24" borderId="3" xfId="0" applyNumberFormat="1" applyFont="1" applyFill="1" applyBorder="1" applyAlignment="1">
      <alignment horizontal="right" vertical="center" wrapText="1"/>
    </xf>
    <xf numFmtId="0" fontId="17" fillId="22" borderId="18" xfId="0" applyFont="1" applyFill="1" applyBorder="1" applyAlignment="1">
      <alignment horizontal="left" vertical="center"/>
    </xf>
    <xf numFmtId="0" fontId="49" fillId="22" borderId="18" xfId="0" applyFont="1" applyFill="1" applyBorder="1" applyAlignment="1">
      <alignment horizontal="left" vertical="center"/>
    </xf>
    <xf numFmtId="0" fontId="19" fillId="24" borderId="3" xfId="1" applyNumberFormat="1" applyFont="1" applyFill="1" applyBorder="1" applyAlignment="1" applyProtection="1">
      <alignment horizontal="right" vertical="center" wrapText="1"/>
    </xf>
    <xf numFmtId="0" fontId="17" fillId="22" borderId="5" xfId="0" applyFont="1" applyFill="1" applyBorder="1" applyAlignment="1">
      <alignment horizontal="left" vertical="center" wrapText="1"/>
    </xf>
    <xf numFmtId="0" fontId="49" fillId="22" borderId="5" xfId="0" applyFont="1" applyFill="1" applyBorder="1" applyAlignment="1">
      <alignment horizontal="left" vertical="center" wrapText="1"/>
    </xf>
    <xf numFmtId="3" fontId="19" fillId="24" borderId="2" xfId="0" applyNumberFormat="1" applyFont="1" applyFill="1" applyBorder="1" applyAlignment="1">
      <alignment horizontal="right" vertical="center" wrapText="1"/>
    </xf>
    <xf numFmtId="0" fontId="50" fillId="5" borderId="0" xfId="0" applyFont="1" applyFill="1" applyAlignment="1">
      <alignment wrapText="1"/>
    </xf>
    <xf numFmtId="0" fontId="17" fillId="19" borderId="3"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49" fillId="20" borderId="5" xfId="0" applyFont="1" applyFill="1" applyBorder="1" applyAlignment="1">
      <alignment horizontal="center" vertical="center"/>
    </xf>
    <xf numFmtId="0" fontId="49" fillId="20" borderId="5" xfId="0" applyFont="1" applyFill="1" applyBorder="1" applyAlignment="1">
      <alignment horizontal="center" vertical="center" wrapText="1"/>
    </xf>
    <xf numFmtId="0" fontId="0" fillId="4" borderId="0" xfId="0" applyFill="1" applyAlignment="1">
      <alignment horizontal="center" wrapText="1"/>
    </xf>
    <xf numFmtId="0" fontId="12" fillId="0" borderId="0" xfId="0" applyFont="1" applyAlignment="1">
      <alignment horizontal="center" wrapText="1"/>
    </xf>
    <xf numFmtId="3" fontId="0" fillId="18" borderId="3" xfId="0" quotePrefix="1" applyNumberFormat="1" applyFill="1" applyBorder="1" applyAlignment="1">
      <alignment horizontal="center" vertical="center" wrapText="1"/>
    </xf>
    <xf numFmtId="0" fontId="50" fillId="5" borderId="31" xfId="0" applyFont="1" applyFill="1" applyBorder="1" applyAlignment="1">
      <alignment horizontal="left" vertical="center"/>
    </xf>
    <xf numFmtId="0" fontId="50" fillId="5" borderId="31" xfId="0" applyFont="1" applyFill="1" applyBorder="1" applyAlignment="1">
      <alignment horizontal="center" vertical="center"/>
    </xf>
    <xf numFmtId="0" fontId="50" fillId="5" borderId="32" xfId="0" applyFont="1" applyFill="1" applyBorder="1" applyAlignment="1">
      <alignment horizontal="center" vertical="center"/>
    </xf>
    <xf numFmtId="0" fontId="50" fillId="5" borderId="1" xfId="0" applyFont="1" applyFill="1" applyBorder="1" applyAlignment="1">
      <alignment horizontal="left" vertical="center"/>
    </xf>
    <xf numFmtId="0" fontId="13" fillId="19" borderId="14" xfId="0" applyFont="1" applyFill="1" applyBorder="1" applyAlignment="1">
      <alignment horizontal="left" vertical="center" wrapText="1"/>
    </xf>
    <xf numFmtId="0" fontId="17" fillId="4" borderId="3" xfId="0" applyFont="1" applyFill="1" applyBorder="1"/>
    <xf numFmtId="0" fontId="24" fillId="4" borderId="3" xfId="0" applyFont="1" applyFill="1" applyBorder="1" applyProtection="1">
      <protection locked="0"/>
    </xf>
    <xf numFmtId="0" fontId="52" fillId="5" borderId="14" xfId="0" applyFont="1" applyFill="1" applyBorder="1" applyAlignment="1">
      <alignment horizontal="left" vertical="center"/>
    </xf>
    <xf numFmtId="0" fontId="52" fillId="5" borderId="30" xfId="0" applyFont="1" applyFill="1" applyBorder="1" applyAlignment="1">
      <alignment horizontal="left" vertical="center"/>
    </xf>
    <xf numFmtId="0" fontId="19" fillId="4" borderId="3" xfId="0" applyFont="1" applyFill="1" applyBorder="1" applyAlignment="1" applyProtection="1">
      <alignment horizontal="center" vertical="center" wrapText="1"/>
      <protection locked="0"/>
    </xf>
    <xf numFmtId="3" fontId="0" fillId="4" borderId="3" xfId="0" applyNumberFormat="1" applyFill="1" applyBorder="1" applyAlignment="1" applyProtection="1">
      <alignment horizontal="center" vertical="center" wrapText="1"/>
      <protection locked="0"/>
    </xf>
    <xf numFmtId="0" fontId="19" fillId="4" borderId="12"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13" fillId="19" borderId="6" xfId="0" applyFont="1" applyFill="1" applyBorder="1" applyAlignment="1">
      <alignment horizontal="center" vertical="center" wrapText="1"/>
    </xf>
    <xf numFmtId="1" fontId="0" fillId="4" borderId="3" xfId="1" applyNumberFormat="1" applyFont="1" applyFill="1" applyBorder="1" applyAlignment="1" applyProtection="1">
      <alignment horizontal="center" vertical="center" wrapText="1"/>
      <protection locked="0"/>
    </xf>
    <xf numFmtId="0" fontId="24" fillId="4" borderId="3" xfId="0" applyFont="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21" fillId="6" borderId="3" xfId="0" applyFont="1" applyFill="1" applyBorder="1" applyAlignment="1">
      <alignment horizontal="left" vertical="center" wrapText="1"/>
    </xf>
    <xf numFmtId="0" fontId="22" fillId="6" borderId="3" xfId="0" applyFont="1" applyFill="1" applyBorder="1" applyAlignment="1">
      <alignment horizontal="center" vertical="center" wrapText="1"/>
    </xf>
    <xf numFmtId="1" fontId="0" fillId="4" borderId="3" xfId="1" applyNumberFormat="1" applyFont="1" applyFill="1" applyBorder="1" applyAlignment="1" applyProtection="1">
      <alignment horizontal="right" vertical="center" wrapText="1"/>
      <protection locked="0"/>
    </xf>
    <xf numFmtId="165" fontId="0" fillId="4" borderId="3" xfId="2" applyNumberFormat="1" applyFont="1" applyFill="1" applyBorder="1" applyAlignment="1" applyProtection="1">
      <alignment horizontal="right" vertical="center" wrapText="1"/>
      <protection locked="0"/>
    </xf>
    <xf numFmtId="165" fontId="19" fillId="26" borderId="3" xfId="2" applyNumberFormat="1" applyFont="1" applyFill="1" applyBorder="1" applyAlignment="1" applyProtection="1">
      <alignment horizontal="right" vertical="center" wrapText="1"/>
      <protection locked="0"/>
    </xf>
    <xf numFmtId="3" fontId="19" fillId="4" borderId="3" xfId="0" applyNumberFormat="1" applyFont="1" applyFill="1" applyBorder="1" applyAlignment="1" applyProtection="1">
      <alignment vertical="center" wrapText="1"/>
      <protection locked="0"/>
    </xf>
    <xf numFmtId="0" fontId="49" fillId="20" borderId="5" xfId="0" applyFont="1" applyFill="1" applyBorder="1" applyAlignment="1" applyProtection="1">
      <alignment horizontal="left" vertical="center"/>
      <protection locked="0"/>
    </xf>
    <xf numFmtId="0" fontId="49" fillId="20" borderId="5" xfId="0" applyFont="1" applyFill="1" applyBorder="1" applyAlignment="1" applyProtection="1">
      <alignment vertical="center"/>
      <protection locked="0"/>
    </xf>
    <xf numFmtId="0" fontId="7" fillId="0" borderId="0" xfId="0" applyFont="1"/>
    <xf numFmtId="0" fontId="7" fillId="3" borderId="0" xfId="0" applyFont="1" applyFill="1"/>
    <xf numFmtId="0" fontId="7" fillId="9" borderId="0" xfId="0" applyFont="1" applyFill="1"/>
    <xf numFmtId="0" fontId="7" fillId="11" borderId="0" xfId="0" applyFont="1" applyFill="1"/>
    <xf numFmtId="0" fontId="7" fillId="17" borderId="0" xfId="0" applyFont="1" applyFill="1"/>
    <xf numFmtId="0" fontId="7" fillId="7" borderId="0" xfId="0" applyFont="1" applyFill="1"/>
    <xf numFmtId="0" fontId="7" fillId="0" borderId="0" xfId="0" quotePrefix="1" applyFont="1"/>
    <xf numFmtId="0" fontId="7" fillId="16" borderId="0" xfId="0" applyFont="1" applyFill="1"/>
    <xf numFmtId="0" fontId="7" fillId="8" borderId="0" xfId="0" applyFont="1" applyFill="1"/>
    <xf numFmtId="0" fontId="17" fillId="19" borderId="3" xfId="0" applyFont="1" applyFill="1" applyBorder="1" applyAlignment="1">
      <alignment horizontal="left" vertical="center" wrapText="1"/>
    </xf>
    <xf numFmtId="0" fontId="13" fillId="25" borderId="3" xfId="0" applyFont="1" applyFill="1" applyBorder="1"/>
    <xf numFmtId="0" fontId="19" fillId="0" borderId="3" xfId="0" applyFont="1" applyBorder="1" applyAlignment="1">
      <alignment vertical="center" wrapText="1"/>
    </xf>
    <xf numFmtId="0" fontId="19" fillId="0" borderId="3" xfId="0" applyFont="1" applyBorder="1" applyAlignment="1">
      <alignment vertical="top" wrapText="1"/>
    </xf>
    <xf numFmtId="0" fontId="35" fillId="0" borderId="6" xfId="0" applyFont="1" applyBorder="1" applyAlignment="1">
      <alignment vertical="top" wrapText="1"/>
    </xf>
    <xf numFmtId="0" fontId="0" fillId="0" borderId="20" xfId="0" applyBorder="1" applyAlignment="1">
      <alignment vertical="top"/>
    </xf>
    <xf numFmtId="0" fontId="19" fillId="12" borderId="0" xfId="0" applyFont="1" applyFill="1" applyAlignment="1">
      <alignment horizontal="left" vertical="top" wrapText="1"/>
    </xf>
    <xf numFmtId="0" fontId="0" fillId="0" borderId="6" xfId="0" applyBorder="1" applyAlignment="1">
      <alignment vertical="top" wrapText="1"/>
    </xf>
    <xf numFmtId="0" fontId="29" fillId="0" borderId="3" xfId="0" applyFont="1" applyBorder="1" applyAlignment="1">
      <alignment vertical="top" wrapText="1"/>
    </xf>
    <xf numFmtId="0" fontId="7" fillId="27" borderId="0" xfId="0" applyFont="1" applyFill="1"/>
    <xf numFmtId="0" fontId="6" fillId="16" borderId="0" xfId="0" applyFont="1" applyFill="1"/>
    <xf numFmtId="0" fontId="6" fillId="8" borderId="0" xfId="0" applyFont="1" applyFill="1"/>
    <xf numFmtId="0" fontId="12" fillId="4" borderId="0" xfId="0" applyFont="1" applyFill="1" applyAlignment="1">
      <alignment wrapText="1"/>
    </xf>
    <xf numFmtId="0" fontId="12" fillId="4" borderId="0" xfId="0" applyFont="1" applyFill="1" applyAlignment="1">
      <alignment horizontal="center" wrapText="1"/>
    </xf>
    <xf numFmtId="0" fontId="35" fillId="28" borderId="0" xfId="0" applyFont="1" applyFill="1"/>
    <xf numFmtId="0" fontId="35" fillId="28" borderId="3" xfId="0" applyFont="1" applyFill="1" applyBorder="1"/>
    <xf numFmtId="0" fontId="50" fillId="5" borderId="24" xfId="0" applyFont="1" applyFill="1" applyBorder="1" applyAlignment="1">
      <alignment horizontal="left" vertical="center"/>
    </xf>
    <xf numFmtId="0" fontId="50" fillId="4" borderId="0" xfId="0" applyFont="1" applyFill="1" applyAlignment="1">
      <alignment horizontal="left" vertical="center"/>
    </xf>
    <xf numFmtId="0" fontId="13" fillId="4" borderId="0" xfId="0" applyFont="1" applyFill="1" applyAlignment="1">
      <alignment wrapText="1"/>
    </xf>
    <xf numFmtId="3" fontId="0" fillId="18" borderId="3" xfId="0" applyNumberFormat="1" applyFill="1" applyBorder="1" applyAlignment="1" applyProtection="1">
      <alignment horizontal="right" vertical="center" wrapText="1"/>
      <protection locked="0"/>
    </xf>
    <xf numFmtId="0" fontId="44" fillId="4" borderId="0" xfId="0" applyFont="1" applyFill="1" applyAlignment="1">
      <alignment horizontal="left" vertical="center"/>
    </xf>
    <xf numFmtId="0" fontId="52" fillId="5" borderId="3" xfId="0" applyFont="1" applyFill="1" applyBorder="1" applyAlignment="1">
      <alignment horizontal="left" vertical="center"/>
    </xf>
    <xf numFmtId="0" fontId="50" fillId="5" borderId="3" xfId="0" applyFont="1" applyFill="1" applyBorder="1" applyAlignment="1">
      <alignment horizontal="left" vertical="center"/>
    </xf>
    <xf numFmtId="0" fontId="13" fillId="19" borderId="3" xfId="0" applyFont="1" applyFill="1" applyBorder="1" applyAlignment="1">
      <alignment horizontal="left" vertical="center" wrapText="1"/>
    </xf>
    <xf numFmtId="0" fontId="17" fillId="19" borderId="3" xfId="0" applyFont="1" applyFill="1" applyBorder="1" applyAlignment="1">
      <alignment vertical="center" wrapText="1"/>
    </xf>
    <xf numFmtId="0" fontId="34" fillId="18" borderId="3" xfId="3" applyFill="1" applyBorder="1" applyAlignment="1" applyProtection="1">
      <alignment vertical="center" wrapText="1"/>
    </xf>
    <xf numFmtId="0" fontId="19" fillId="4" borderId="3"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34" fillId="18" borderId="3" xfId="3" applyFill="1" applyBorder="1" applyAlignment="1" applyProtection="1">
      <alignment horizontal="left" vertical="center" wrapText="1"/>
    </xf>
    <xf numFmtId="0" fontId="13" fillId="19" borderId="28" xfId="0" applyFont="1" applyFill="1" applyBorder="1" applyAlignment="1">
      <alignment horizontal="left" vertical="center" wrapText="1"/>
    </xf>
    <xf numFmtId="0" fontId="13" fillId="19" borderId="2" xfId="0" applyFont="1" applyFill="1" applyBorder="1" applyAlignment="1">
      <alignment horizontal="left" vertical="center" wrapText="1"/>
    </xf>
    <xf numFmtId="0" fontId="49" fillId="20" borderId="4" xfId="0" applyFont="1" applyFill="1" applyBorder="1" applyAlignment="1">
      <alignment horizontal="left" vertical="center"/>
    </xf>
    <xf numFmtId="0" fontId="49" fillId="20" borderId="6" xfId="0" applyFont="1" applyFill="1" applyBorder="1" applyAlignment="1">
      <alignment horizontal="left" vertical="center"/>
    </xf>
    <xf numFmtId="0" fontId="13" fillId="19" borderId="3" xfId="0" applyFont="1" applyFill="1" applyBorder="1" applyAlignment="1">
      <alignment horizontal="center" vertical="center" wrapText="1"/>
    </xf>
    <xf numFmtId="0" fontId="19" fillId="4" borderId="28"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wrapText="1"/>
      <protection locked="0"/>
    </xf>
    <xf numFmtId="0" fontId="11" fillId="0" borderId="0" xfId="4" applyAlignment="1">
      <alignment vertical="top"/>
    </xf>
    <xf numFmtId="0" fontId="11" fillId="0" borderId="0" xfId="4" applyAlignment="1">
      <alignment vertical="top" wrapText="1"/>
    </xf>
    <xf numFmtId="0" fontId="19" fillId="6" borderId="0" xfId="0" applyFont="1" applyFill="1" applyAlignment="1">
      <alignment vertical="top" wrapText="1"/>
    </xf>
    <xf numFmtId="0" fontId="25" fillId="6" borderId="0" xfId="0" applyFont="1" applyFill="1" applyAlignment="1">
      <alignment vertical="top" wrapText="1"/>
    </xf>
    <xf numFmtId="0" fontId="13" fillId="18" borderId="7" xfId="0" applyFont="1" applyFill="1" applyBorder="1" applyAlignment="1">
      <alignment vertical="center" wrapText="1"/>
    </xf>
    <xf numFmtId="0" fontId="13" fillId="18" borderId="3"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13" fillId="19" borderId="33" xfId="0" applyFont="1" applyFill="1" applyBorder="1" applyAlignment="1">
      <alignment horizontal="left" vertical="center" wrapText="1"/>
    </xf>
    <xf numFmtId="0" fontId="13" fillId="18" borderId="36" xfId="0" applyFont="1" applyFill="1" applyBorder="1" applyAlignment="1">
      <alignment vertical="center" wrapText="1"/>
    </xf>
    <xf numFmtId="0" fontId="13" fillId="25" borderId="34" xfId="0" applyFont="1" applyFill="1" applyBorder="1" applyAlignment="1">
      <alignment vertical="center" wrapText="1"/>
    </xf>
    <xf numFmtId="0" fontId="13" fillId="25" borderId="21" xfId="0" applyFont="1" applyFill="1" applyBorder="1" applyAlignment="1">
      <alignment vertical="center" wrapText="1"/>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6" xfId="0" applyFont="1" applyFill="1" applyBorder="1" applyAlignment="1">
      <alignment horizontal="left" vertical="center"/>
    </xf>
    <xf numFmtId="0" fontId="13" fillId="19" borderId="34" xfId="0" applyFont="1" applyFill="1" applyBorder="1" applyAlignment="1">
      <alignment horizontal="left" vertical="center" wrapText="1"/>
    </xf>
    <xf numFmtId="0" fontId="49" fillId="20" borderId="6" xfId="0" applyFont="1" applyFill="1" applyBorder="1" applyAlignment="1">
      <alignment horizontal="left" vertical="center" wrapText="1"/>
    </xf>
    <xf numFmtId="0" fontId="0" fillId="4" borderId="7" xfId="0" applyFill="1" applyBorder="1" applyAlignment="1" applyProtection="1">
      <alignment horizontal="left" vertical="center" wrapText="1"/>
      <protection locked="0"/>
    </xf>
    <xf numFmtId="0" fontId="13" fillId="18" borderId="28" xfId="0" applyFont="1" applyFill="1" applyBorder="1" applyAlignment="1">
      <alignment vertical="center" wrapText="1"/>
    </xf>
    <xf numFmtId="0" fontId="13" fillId="18" borderId="2" xfId="0" applyFont="1" applyFill="1" applyBorder="1" applyAlignment="1">
      <alignment vertical="center" wrapText="1"/>
    </xf>
    <xf numFmtId="0" fontId="13" fillId="19" borderId="4" xfId="0" applyFont="1" applyFill="1" applyBorder="1" applyAlignment="1">
      <alignment vertical="center" wrapText="1"/>
    </xf>
    <xf numFmtId="0" fontId="54" fillId="4" borderId="3" xfId="0" applyFont="1" applyFill="1" applyBorder="1" applyAlignment="1" applyProtection="1">
      <alignment vertical="center" wrapText="1"/>
      <protection locked="0"/>
    </xf>
    <xf numFmtId="0" fontId="0" fillId="18" borderId="6" xfId="0" applyFill="1" applyBorder="1" applyAlignment="1">
      <alignment horizontal="center" vertical="center" wrapText="1"/>
    </xf>
    <xf numFmtId="0" fontId="24" fillId="4" borderId="6" xfId="0" applyFont="1" applyFill="1" applyBorder="1" applyAlignment="1" applyProtection="1">
      <alignment horizontal="center" vertical="center" wrapText="1"/>
      <protection locked="0"/>
    </xf>
    <xf numFmtId="0" fontId="19" fillId="18" borderId="3" xfId="0" applyFont="1" applyFill="1" applyBorder="1" applyAlignment="1">
      <alignment horizontal="center" vertical="center" wrapText="1"/>
    </xf>
    <xf numFmtId="0" fontId="17" fillId="18" borderId="3" xfId="0" applyFont="1" applyFill="1" applyBorder="1" applyAlignment="1">
      <alignment horizontal="center" vertical="center" wrapText="1"/>
    </xf>
    <xf numFmtId="0" fontId="52" fillId="5" borderId="40" xfId="0" applyFont="1" applyFill="1" applyBorder="1" applyAlignment="1">
      <alignment horizontal="left" vertical="center"/>
    </xf>
    <xf numFmtId="0" fontId="50" fillId="5" borderId="40" xfId="0" applyFont="1" applyFill="1" applyBorder="1" applyAlignment="1">
      <alignment horizontal="left" vertical="center"/>
    </xf>
    <xf numFmtId="0" fontId="50" fillId="5" borderId="13" xfId="0" applyFont="1" applyFill="1" applyBorder="1" applyAlignment="1">
      <alignment horizontal="left" vertical="center"/>
    </xf>
    <xf numFmtId="0" fontId="50" fillId="5" borderId="8" xfId="0" applyFont="1" applyFill="1" applyBorder="1" applyAlignment="1">
      <alignment horizontal="left" vertical="center"/>
    </xf>
    <xf numFmtId="0" fontId="50" fillId="5" borderId="37" xfId="0" applyFont="1" applyFill="1" applyBorder="1" applyAlignment="1">
      <alignment horizontal="left" vertical="center"/>
    </xf>
    <xf numFmtId="0" fontId="52" fillId="5" borderId="13" xfId="0" applyFont="1" applyFill="1" applyBorder="1" applyAlignment="1">
      <alignment horizontal="left" vertical="center"/>
    </xf>
    <xf numFmtId="0" fontId="17" fillId="25" borderId="21" xfId="0" applyFont="1" applyFill="1" applyBorder="1" applyAlignment="1">
      <alignment vertical="center" wrapText="1"/>
    </xf>
    <xf numFmtId="0" fontId="17" fillId="25" borderId="34" xfId="0" applyFont="1" applyFill="1" applyBorder="1" applyAlignment="1">
      <alignment vertical="center" wrapText="1"/>
    </xf>
    <xf numFmtId="0" fontId="17" fillId="18" borderId="28" xfId="0" applyFont="1" applyFill="1" applyBorder="1" applyAlignment="1">
      <alignment vertical="center" wrapText="1"/>
    </xf>
    <xf numFmtId="0" fontId="17" fillId="18" borderId="2" xfId="0" applyFont="1" applyFill="1" applyBorder="1" applyAlignment="1">
      <alignment vertical="center" wrapText="1"/>
    </xf>
    <xf numFmtId="10" fontId="19" fillId="4" borderId="4" xfId="0" applyNumberFormat="1" applyFont="1" applyFill="1" applyBorder="1" applyAlignment="1" applyProtection="1">
      <alignment vertical="center" wrapText="1"/>
      <protection locked="0"/>
    </xf>
    <xf numFmtId="0" fontId="13" fillId="19" borderId="4" xfId="0" applyFont="1" applyFill="1" applyBorder="1" applyAlignment="1">
      <alignment horizontal="center" vertical="center" wrapText="1"/>
    </xf>
    <xf numFmtId="0" fontId="13" fillId="19" borderId="11" xfId="0" applyFont="1" applyFill="1" applyBorder="1" applyAlignment="1">
      <alignment horizontal="center" vertical="center" wrapText="1"/>
    </xf>
    <xf numFmtId="0" fontId="44" fillId="5" borderId="3" xfId="0" applyFont="1" applyFill="1" applyBorder="1" applyAlignment="1">
      <alignment horizontal="left" vertical="center"/>
    </xf>
    <xf numFmtId="0" fontId="44" fillId="5" borderId="4" xfId="0" applyFont="1" applyFill="1" applyBorder="1" applyAlignment="1">
      <alignment horizontal="left" vertical="center"/>
    </xf>
    <xf numFmtId="0" fontId="44" fillId="5" borderId="6" xfId="0" applyFont="1" applyFill="1" applyBorder="1" applyAlignment="1">
      <alignment horizontal="left" vertical="center"/>
    </xf>
    <xf numFmtId="0" fontId="13" fillId="19" borderId="34" xfId="0" applyFont="1" applyFill="1" applyBorder="1" applyAlignment="1">
      <alignment vertical="center" wrapText="1"/>
    </xf>
    <xf numFmtId="0" fontId="19" fillId="4" borderId="28" xfId="0" applyFont="1" applyFill="1" applyBorder="1" applyAlignment="1" applyProtection="1">
      <alignment vertical="center" wrapText="1"/>
      <protection locked="0"/>
    </xf>
    <xf numFmtId="0" fontId="13" fillId="20" borderId="6" xfId="0" applyFont="1" applyFill="1" applyBorder="1" applyAlignment="1">
      <alignment vertical="center"/>
    </xf>
    <xf numFmtId="0" fontId="0" fillId="4" borderId="7" xfId="0" applyFill="1" applyBorder="1" applyAlignment="1" applyProtection="1">
      <alignment vertical="center" wrapText="1"/>
      <protection locked="0"/>
    </xf>
    <xf numFmtId="0" fontId="49" fillId="20" borderId="6" xfId="0" applyFont="1" applyFill="1" applyBorder="1" applyAlignment="1">
      <alignment vertical="center"/>
    </xf>
    <xf numFmtId="0" fontId="50" fillId="5" borderId="4" xfId="0" applyFont="1" applyFill="1" applyBorder="1" applyAlignment="1">
      <alignment horizontal="left" vertical="center"/>
    </xf>
    <xf numFmtId="0" fontId="49" fillId="20" borderId="6" xfId="0" applyFont="1" applyFill="1" applyBorder="1" applyAlignment="1">
      <alignment horizontal="center" vertical="center"/>
    </xf>
    <xf numFmtId="0" fontId="0" fillId="18" borderId="36" xfId="0" applyFill="1" applyBorder="1" applyAlignment="1">
      <alignment horizontal="center" vertical="center" wrapText="1"/>
    </xf>
    <xf numFmtId="0" fontId="52" fillId="21" borderId="4" xfId="0" applyFont="1" applyFill="1" applyBorder="1" applyAlignment="1">
      <alignment horizontal="left" vertical="center"/>
    </xf>
    <xf numFmtId="0" fontId="50" fillId="21" borderId="5" xfId="0" applyFont="1" applyFill="1" applyBorder="1" applyAlignment="1">
      <alignment horizontal="left" vertical="center"/>
    </xf>
    <xf numFmtId="0" fontId="50" fillId="21" borderId="6" xfId="0" applyFont="1" applyFill="1" applyBorder="1" applyAlignment="1">
      <alignment horizontal="left" vertical="center"/>
    </xf>
    <xf numFmtId="0" fontId="17" fillId="22" borderId="6" xfId="0" applyFont="1" applyFill="1" applyBorder="1" applyAlignment="1">
      <alignment horizontal="left" vertical="center"/>
    </xf>
    <xf numFmtId="0" fontId="49" fillId="22" borderId="6" xfId="0" applyFont="1" applyFill="1" applyBorder="1" applyAlignment="1">
      <alignment horizontal="left" vertical="center"/>
    </xf>
    <xf numFmtId="0" fontId="17" fillId="19" borderId="4" xfId="0" applyFont="1" applyFill="1" applyBorder="1" applyAlignment="1">
      <alignment vertical="center" wrapText="1"/>
    </xf>
    <xf numFmtId="0" fontId="17" fillId="23" borderId="4" xfId="0" applyFont="1" applyFill="1" applyBorder="1" applyAlignment="1">
      <alignment vertical="center" wrapText="1"/>
    </xf>
    <xf numFmtId="0" fontId="17" fillId="23" borderId="3" xfId="0" applyFont="1" applyFill="1" applyBorder="1" applyAlignment="1">
      <alignment vertical="center" wrapText="1"/>
    </xf>
    <xf numFmtId="0" fontId="49" fillId="22" borderId="4" xfId="0" applyFont="1" applyFill="1" applyBorder="1" applyAlignment="1">
      <alignment horizontal="left" vertical="center"/>
    </xf>
    <xf numFmtId="0" fontId="23" fillId="4" borderId="28" xfId="0" applyFont="1" applyFill="1" applyBorder="1" applyAlignment="1" applyProtection="1">
      <alignment horizontal="left" vertical="center" wrapText="1"/>
      <protection locked="0"/>
    </xf>
    <xf numFmtId="0" fontId="49" fillId="22" borderId="21" xfId="0" applyFont="1" applyFill="1" applyBorder="1" applyAlignment="1">
      <alignment horizontal="left" vertical="center"/>
    </xf>
    <xf numFmtId="0" fontId="49" fillId="22" borderId="7" xfId="0" applyFont="1" applyFill="1" applyBorder="1" applyAlignment="1">
      <alignment horizontal="left" vertical="center"/>
    </xf>
    <xf numFmtId="0" fontId="49" fillId="22" borderId="6" xfId="0" applyFont="1" applyFill="1" applyBorder="1" applyAlignment="1">
      <alignment horizontal="left" vertical="center" wrapText="1"/>
    </xf>
    <xf numFmtId="0" fontId="17" fillId="22" borderId="7" xfId="0" applyFont="1" applyFill="1" applyBorder="1" applyAlignment="1">
      <alignment horizontal="left" vertical="center"/>
    </xf>
    <xf numFmtId="0" fontId="17" fillId="22" borderId="6" xfId="0" applyFont="1" applyFill="1" applyBorder="1" applyAlignment="1">
      <alignment horizontal="left" vertical="center" wrapText="1"/>
    </xf>
    <xf numFmtId="0" fontId="49" fillId="20" borderId="6" xfId="0" applyFont="1" applyFill="1" applyBorder="1" applyAlignment="1" applyProtection="1">
      <alignment horizontal="left" vertical="center"/>
      <protection locked="0"/>
    </xf>
    <xf numFmtId="0" fontId="49" fillId="20" borderId="6" xfId="0" applyFont="1" applyFill="1" applyBorder="1" applyAlignment="1" applyProtection="1">
      <alignment horizontal="left" vertical="center" wrapText="1"/>
      <protection locked="0"/>
    </xf>
    <xf numFmtId="0" fontId="0" fillId="9" borderId="3" xfId="0" applyFill="1" applyBorder="1" applyAlignment="1">
      <alignment vertical="top" wrapText="1"/>
    </xf>
    <xf numFmtId="0" fontId="19" fillId="9" borderId="3" xfId="0" applyFont="1" applyFill="1" applyBorder="1" applyAlignment="1">
      <alignment vertical="center" wrapText="1"/>
    </xf>
    <xf numFmtId="0" fontId="19" fillId="9" borderId="0" xfId="0" applyFont="1" applyFill="1" applyAlignment="1">
      <alignment horizontal="left" vertical="top" wrapText="1"/>
    </xf>
    <xf numFmtId="0" fontId="25" fillId="9" borderId="20" xfId="0" applyFont="1" applyFill="1" applyBorder="1" applyAlignment="1">
      <alignment vertical="top" wrapText="1"/>
    </xf>
    <xf numFmtId="0" fontId="25" fillId="9" borderId="6" xfId="0" applyFont="1" applyFill="1" applyBorder="1" applyAlignment="1">
      <alignment vertical="top" wrapText="1"/>
    </xf>
    <xf numFmtId="0" fontId="25" fillId="9" borderId="0" xfId="0" applyFont="1" applyFill="1" applyAlignment="1">
      <alignment vertical="top" wrapText="1"/>
    </xf>
    <xf numFmtId="0" fontId="25" fillId="9" borderId="0" xfId="0" applyFont="1" applyFill="1" applyAlignment="1">
      <alignment vertical="top"/>
    </xf>
    <xf numFmtId="0" fontId="46" fillId="9" borderId="0" xfId="0" applyFont="1" applyFill="1" applyAlignment="1">
      <alignment vertical="top"/>
    </xf>
    <xf numFmtId="0" fontId="5" fillId="17" borderId="0" xfId="0" applyFont="1" applyFill="1"/>
    <xf numFmtId="0" fontId="5" fillId="0" borderId="0" xfId="0" applyFont="1"/>
    <xf numFmtId="0" fontId="19" fillId="29" borderId="0" xfId="0" applyFont="1" applyFill="1" applyAlignment="1">
      <alignment vertical="top" wrapText="1"/>
    </xf>
    <xf numFmtId="0" fontId="19" fillId="29" borderId="3" xfId="0" applyFont="1" applyFill="1" applyBorder="1" applyAlignment="1">
      <alignment vertical="top" wrapText="1"/>
    </xf>
    <xf numFmtId="0" fontId="0" fillId="29" borderId="3" xfId="0" applyFill="1" applyBorder="1" applyAlignment="1">
      <alignment vertical="top" wrapText="1"/>
    </xf>
    <xf numFmtId="0" fontId="19" fillId="30" borderId="3" xfId="0" applyFont="1" applyFill="1" applyBorder="1" applyAlignment="1">
      <alignment vertical="top" wrapText="1"/>
    </xf>
    <xf numFmtId="0" fontId="19" fillId="30" borderId="0" xfId="0" applyFont="1" applyFill="1" applyAlignment="1">
      <alignment vertical="top" wrapText="1"/>
    </xf>
    <xf numFmtId="0" fontId="0" fillId="9" borderId="3" xfId="0" applyFill="1" applyBorder="1" applyAlignment="1">
      <alignment wrapText="1"/>
    </xf>
    <xf numFmtId="0" fontId="0" fillId="9" borderId="20" xfId="0" applyFill="1" applyBorder="1" applyAlignment="1">
      <alignment vertical="top" wrapText="1"/>
    </xf>
    <xf numFmtId="0" fontId="55" fillId="18" borderId="3" xfId="3" applyFont="1" applyFill="1" applyBorder="1" applyAlignment="1" applyProtection="1">
      <alignment vertical="center" wrapText="1"/>
    </xf>
    <xf numFmtId="0" fontId="4" fillId="0" borderId="0" xfId="0" applyFont="1"/>
    <xf numFmtId="0" fontId="36" fillId="0" borderId="0" xfId="0" applyFont="1"/>
    <xf numFmtId="0" fontId="4" fillId="9" borderId="0" xfId="0" applyFont="1" applyFill="1"/>
    <xf numFmtId="0" fontId="42" fillId="9" borderId="0" xfId="0" applyFont="1" applyFill="1"/>
    <xf numFmtId="0" fontId="4" fillId="17" borderId="0" xfId="0" applyFont="1" applyFill="1"/>
    <xf numFmtId="2" fontId="4" fillId="9" borderId="0" xfId="1" applyNumberFormat="1" applyFont="1" applyFill="1"/>
    <xf numFmtId="0" fontId="42" fillId="29" borderId="0" xfId="0" applyFont="1" applyFill="1"/>
    <xf numFmtId="0" fontId="35" fillId="29" borderId="0" xfId="0" applyFont="1" applyFill="1"/>
    <xf numFmtId="0" fontId="3" fillId="9" borderId="0" xfId="0" applyFont="1" applyFill="1"/>
    <xf numFmtId="0" fontId="3" fillId="29" borderId="0" xfId="0" applyFont="1" applyFill="1"/>
    <xf numFmtId="0" fontId="3" fillId="17" borderId="0" xfId="0" applyFont="1" applyFill="1"/>
    <xf numFmtId="0" fontId="2" fillId="0" borderId="0" xfId="0" applyFont="1"/>
    <xf numFmtId="0" fontId="2" fillId="9" borderId="0" xfId="0" applyFont="1" applyFill="1"/>
    <xf numFmtId="0" fontId="2" fillId="16" borderId="0" xfId="0" applyFont="1" applyFill="1"/>
    <xf numFmtId="0" fontId="2" fillId="30" borderId="0" xfId="0" applyFont="1" applyFill="1"/>
    <xf numFmtId="0" fontId="42" fillId="30" borderId="0" xfId="0" applyFont="1" applyFill="1"/>
    <xf numFmtId="0" fontId="35" fillId="30" borderId="0" xfId="0" applyFont="1" applyFill="1"/>
    <xf numFmtId="0" fontId="2" fillId="7" borderId="0" xfId="0" applyFont="1" applyFill="1"/>
    <xf numFmtId="0" fontId="0" fillId="31" borderId="0" xfId="0" applyFill="1" applyAlignment="1">
      <alignment vertical="top" wrapText="1"/>
    </xf>
    <xf numFmtId="0" fontId="2" fillId="29" borderId="0" xfId="0" applyFont="1" applyFill="1"/>
    <xf numFmtId="0" fontId="0" fillId="30" borderId="0" xfId="0" applyFill="1" applyAlignment="1">
      <alignment vertical="top" wrapText="1"/>
    </xf>
    <xf numFmtId="0" fontId="0" fillId="28" borderId="0" xfId="0" applyFill="1" applyAlignment="1">
      <alignment vertical="top"/>
    </xf>
    <xf numFmtId="0" fontId="19" fillId="4" borderId="28" xfId="0" applyFont="1" applyFill="1" applyBorder="1" applyAlignment="1" applyProtection="1">
      <alignment horizontal="center" vertical="center" wrapText="1"/>
      <protection locked="0"/>
    </xf>
    <xf numFmtId="3" fontId="0" fillId="4" borderId="28" xfId="0" applyNumberFormat="1" applyFill="1" applyBorder="1" applyAlignment="1" applyProtection="1">
      <alignment horizontal="center" vertical="center" wrapText="1"/>
      <protection locked="0"/>
    </xf>
    <xf numFmtId="0" fontId="13" fillId="18" borderId="28" xfId="0" applyFont="1" applyFill="1" applyBorder="1" applyAlignment="1">
      <alignment horizontal="center" vertical="center" wrapText="1"/>
    </xf>
    <xf numFmtId="0" fontId="0" fillId="4" borderId="3" xfId="0" applyFill="1" applyBorder="1" applyAlignment="1" applyProtection="1">
      <alignment horizontal="left" vertical="center" wrapText="1"/>
      <protection locked="0"/>
    </xf>
    <xf numFmtId="0" fontId="13" fillId="19" borderId="3" xfId="0" applyFont="1" applyFill="1" applyBorder="1" applyAlignment="1" applyProtection="1">
      <alignment horizontal="left" vertical="center" wrapText="1"/>
      <protection locked="0"/>
    </xf>
    <xf numFmtId="0" fontId="17" fillId="19" borderId="3" xfId="0" applyFont="1" applyFill="1" applyBorder="1" applyAlignment="1" applyProtection="1">
      <alignment horizontal="left" vertical="center" wrapText="1"/>
      <protection locked="0"/>
    </xf>
    <xf numFmtId="0" fontId="49" fillId="20" borderId="4" xfId="0" applyFont="1" applyFill="1" applyBorder="1" applyAlignment="1" applyProtection="1">
      <alignment horizontal="left" vertical="center"/>
      <protection locked="0"/>
    </xf>
    <xf numFmtId="0" fontId="17" fillId="19" borderId="3" xfId="0" applyFont="1" applyFill="1" applyBorder="1" applyAlignment="1" applyProtection="1">
      <alignment vertical="center" wrapText="1"/>
      <protection locked="0"/>
    </xf>
    <xf numFmtId="0" fontId="17" fillId="19" borderId="3" xfId="0" applyFont="1" applyFill="1" applyBorder="1" applyAlignment="1" applyProtection="1">
      <alignment horizontal="center" vertical="center" wrapText="1"/>
      <protection locked="0"/>
    </xf>
    <xf numFmtId="0" fontId="17" fillId="19" borderId="4" xfId="0" applyFont="1" applyFill="1" applyBorder="1" applyAlignment="1" applyProtection="1">
      <alignment horizontal="center" vertical="center" wrapText="1"/>
      <protection locked="0"/>
    </xf>
    <xf numFmtId="0" fontId="13" fillId="19" borderId="34" xfId="0" applyFont="1" applyFill="1" applyBorder="1" applyAlignment="1" applyProtection="1">
      <alignment horizontal="left" vertical="center" wrapText="1"/>
      <protection locked="0"/>
    </xf>
    <xf numFmtId="0" fontId="13" fillId="19" borderId="3" xfId="0" applyFont="1" applyFill="1" applyBorder="1" applyAlignment="1" applyProtection="1">
      <alignment horizontal="center" vertical="center" wrapText="1"/>
      <protection locked="0"/>
    </xf>
    <xf numFmtId="0" fontId="49" fillId="20" borderId="4" xfId="0" applyFont="1" applyFill="1" applyBorder="1" applyAlignment="1" applyProtection="1">
      <alignment vertical="center"/>
      <protection locked="0"/>
    </xf>
    <xf numFmtId="0" fontId="13" fillId="19" borderId="4" xfId="0" applyFont="1" applyFill="1" applyBorder="1" applyAlignment="1" applyProtection="1">
      <alignment vertical="center" wrapText="1"/>
      <protection locked="0"/>
    </xf>
    <xf numFmtId="0" fontId="0" fillId="19" borderId="3" xfId="0" applyFill="1" applyBorder="1" applyAlignment="1" applyProtection="1">
      <alignment horizontal="center" vertical="center" wrapText="1"/>
      <protection locked="0"/>
    </xf>
    <xf numFmtId="0" fontId="0" fillId="19" borderId="6" xfId="0" applyFill="1" applyBorder="1" applyAlignment="1" applyProtection="1">
      <alignment horizontal="center" vertical="center" wrapText="1"/>
      <protection locked="0"/>
    </xf>
    <xf numFmtId="9" fontId="0" fillId="18" borderId="3" xfId="1" applyFont="1" applyFill="1" applyBorder="1" applyAlignment="1" applyProtection="1">
      <alignment horizontal="right" vertical="center" wrapText="1"/>
      <protection locked="0"/>
    </xf>
    <xf numFmtId="0" fontId="53" fillId="20" borderId="5" xfId="0" applyFont="1" applyFill="1" applyBorder="1" applyAlignment="1" applyProtection="1">
      <alignment horizontal="left" vertical="center"/>
      <protection locked="0"/>
    </xf>
    <xf numFmtId="0" fontId="12" fillId="5" borderId="0" xfId="0" applyFont="1" applyFill="1" applyAlignment="1" applyProtection="1">
      <alignment wrapText="1"/>
      <protection locked="0"/>
    </xf>
    <xf numFmtId="0" fontId="0" fillId="5" borderId="0" xfId="0" applyFill="1" applyAlignment="1" applyProtection="1">
      <alignment wrapText="1"/>
      <protection locked="0"/>
    </xf>
    <xf numFmtId="0" fontId="55" fillId="18" borderId="3" xfId="0" applyFont="1" applyFill="1" applyBorder="1" applyAlignment="1">
      <alignment vertical="center" wrapText="1"/>
    </xf>
    <xf numFmtId="0" fontId="0" fillId="4" borderId="0" xfId="0" applyFill="1" applyAlignment="1">
      <alignment horizontal="center" vertical="center" wrapText="1"/>
    </xf>
    <xf numFmtId="0" fontId="12" fillId="4" borderId="0" xfId="0" applyFont="1" applyFill="1" applyAlignment="1">
      <alignment horizontal="center" vertical="center" wrapText="1"/>
    </xf>
    <xf numFmtId="0" fontId="12" fillId="0" borderId="0" xfId="0" applyFont="1" applyAlignment="1">
      <alignment horizontal="center" vertical="center" wrapText="1"/>
    </xf>
    <xf numFmtId="0" fontId="0" fillId="0" borderId="0" xfId="0" applyAlignment="1" applyProtection="1">
      <alignment wrapText="1"/>
      <protection locked="0"/>
    </xf>
    <xf numFmtId="0" fontId="19" fillId="4" borderId="0" xfId="0" applyFont="1" applyFill="1" applyAlignment="1">
      <alignment horizontal="left" vertical="top" wrapText="1"/>
    </xf>
    <xf numFmtId="4" fontId="19" fillId="0" borderId="3" xfId="0" applyNumberFormat="1" applyFont="1" applyBorder="1" applyAlignment="1">
      <alignment vertical="center" wrapText="1"/>
    </xf>
    <xf numFmtId="0" fontId="19" fillId="0" borderId="3" xfId="0" applyFont="1" applyBorder="1" applyAlignment="1">
      <alignment horizontal="left" vertical="center" wrapText="1"/>
    </xf>
    <xf numFmtId="0" fontId="17" fillId="18" borderId="3" xfId="0" applyFont="1" applyFill="1" applyBorder="1" applyAlignment="1">
      <alignment horizontal="left" vertical="center" wrapText="1"/>
    </xf>
    <xf numFmtId="0" fontId="49" fillId="20" borderId="3" xfId="0" applyFont="1" applyFill="1" applyBorder="1" applyAlignment="1">
      <alignment horizontal="left" vertical="center" wrapText="1"/>
    </xf>
    <xf numFmtId="0" fontId="55" fillId="0" borderId="3" xfId="3" applyFont="1" applyBorder="1" applyAlignment="1">
      <alignment horizontal="left" vertical="center" wrapText="1"/>
    </xf>
    <xf numFmtId="0" fontId="21" fillId="25" borderId="3" xfId="0" applyFont="1" applyFill="1" applyBorder="1" applyAlignment="1">
      <alignment horizontal="center" vertical="center" wrapText="1"/>
    </xf>
    <xf numFmtId="0" fontId="19" fillId="4" borderId="3" xfId="0" applyFont="1" applyFill="1" applyBorder="1" applyAlignment="1">
      <alignment vertical="center" wrapText="1"/>
    </xf>
    <xf numFmtId="0" fontId="17" fillId="18" borderId="3" xfId="0" applyFont="1" applyFill="1" applyBorder="1" applyAlignment="1">
      <alignment vertical="center" wrapText="1"/>
    </xf>
    <xf numFmtId="4" fontId="17" fillId="4" borderId="3" xfId="0" applyNumberFormat="1" applyFont="1" applyFill="1" applyBorder="1" applyAlignment="1">
      <alignment horizontal="left" vertical="center" wrapText="1"/>
    </xf>
    <xf numFmtId="0" fontId="17" fillId="4" borderId="3" xfId="0" applyFont="1" applyFill="1" applyBorder="1" applyAlignment="1" applyProtection="1">
      <alignment horizontal="center" vertical="center" wrapText="1"/>
      <protection locked="0"/>
    </xf>
    <xf numFmtId="4" fontId="52" fillId="5" borderId="3" xfId="0" applyNumberFormat="1" applyFont="1" applyFill="1" applyBorder="1" applyAlignment="1">
      <alignment horizontal="left" vertical="center" wrapText="1"/>
    </xf>
    <xf numFmtId="4" fontId="26" fillId="4" borderId="3"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0" fontId="34" fillId="4" borderId="3" xfId="3" applyFill="1" applyBorder="1" applyAlignment="1">
      <alignment vertical="center" wrapText="1"/>
    </xf>
    <xf numFmtId="0" fontId="17" fillId="19" borderId="28" xfId="0" applyFont="1" applyFill="1" applyBorder="1" applyAlignment="1">
      <alignment horizontal="left" vertical="center" wrapText="1"/>
    </xf>
    <xf numFmtId="0" fontId="17" fillId="19" borderId="2" xfId="0" applyFont="1" applyFill="1" applyBorder="1" applyAlignment="1">
      <alignment horizontal="left" vertical="center" wrapText="1"/>
    </xf>
    <xf numFmtId="0" fontId="0" fillId="4" borderId="28"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7" fillId="4" borderId="4" xfId="0"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17" fillId="4" borderId="6" xfId="0" applyFont="1" applyFill="1" applyBorder="1" applyAlignment="1" applyProtection="1">
      <alignment vertical="center" wrapText="1"/>
      <protection locked="0"/>
    </xf>
    <xf numFmtId="0" fontId="0" fillId="4" borderId="34" xfId="0" applyFill="1" applyBorder="1" applyAlignment="1" applyProtection="1">
      <alignment horizontal="left" vertical="center" wrapText="1"/>
      <protection locked="0"/>
    </xf>
    <xf numFmtId="0" fontId="0" fillId="4" borderId="23" xfId="0" applyFill="1" applyBorder="1" applyAlignment="1" applyProtection="1">
      <alignment horizontal="left" vertical="center" wrapText="1"/>
      <protection locked="0"/>
    </xf>
    <xf numFmtId="0" fontId="0" fillId="4" borderId="36" xfId="0" applyFill="1" applyBorder="1" applyAlignment="1" applyProtection="1">
      <alignment horizontal="left" vertical="center" wrapText="1"/>
      <protection locked="0"/>
    </xf>
    <xf numFmtId="0" fontId="13" fillId="19" borderId="28" xfId="0" applyFont="1" applyFill="1" applyBorder="1" applyAlignment="1">
      <alignment horizontal="left" vertical="center" wrapText="1"/>
    </xf>
    <xf numFmtId="0" fontId="13" fillId="19" borderId="2" xfId="0" applyFont="1" applyFill="1" applyBorder="1" applyAlignment="1">
      <alignment horizontal="left" vertical="center" wrapText="1"/>
    </xf>
    <xf numFmtId="0" fontId="13" fillId="19" borderId="28"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9" fillId="4" borderId="28"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wrapText="1"/>
      <protection locked="0"/>
    </xf>
    <xf numFmtId="0" fontId="13" fillId="25" borderId="28"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7" fillId="4" borderId="3" xfId="0" applyFont="1" applyFill="1" applyBorder="1" applyAlignment="1">
      <alignment horizontal="left" vertical="center" wrapText="1"/>
    </xf>
    <xf numFmtId="0" fontId="48" fillId="0" borderId="28" xfId="0" applyFont="1" applyBorder="1" applyAlignment="1">
      <alignment horizontal="center" vertical="center" wrapText="1"/>
    </xf>
    <xf numFmtId="0" fontId="17" fillId="18" borderId="4" xfId="0" applyFont="1" applyFill="1" applyBorder="1" applyAlignment="1">
      <alignment horizontal="left" vertical="center" wrapText="1"/>
    </xf>
    <xf numFmtId="0" fontId="17" fillId="18" borderId="5" xfId="0" applyFont="1" applyFill="1" applyBorder="1" applyAlignment="1">
      <alignment horizontal="left" vertical="center" wrapText="1"/>
    </xf>
    <xf numFmtId="0" fontId="17" fillId="18" borderId="6" xfId="0" applyFont="1" applyFill="1" applyBorder="1" applyAlignment="1">
      <alignment horizontal="left" vertical="center" wrapText="1"/>
    </xf>
    <xf numFmtId="0" fontId="20"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 xfId="0" applyFont="1" applyBorder="1" applyAlignment="1">
      <alignment horizontal="center" vertical="center" wrapText="1"/>
    </xf>
    <xf numFmtId="0" fontId="13" fillId="4" borderId="34" xfId="0" applyFont="1" applyFill="1" applyBorder="1" applyAlignment="1" applyProtection="1">
      <alignment horizontal="left" vertical="top" wrapText="1"/>
      <protection locked="0"/>
    </xf>
    <xf numFmtId="0" fontId="13" fillId="4" borderId="23" xfId="0" applyFont="1" applyFill="1" applyBorder="1" applyAlignment="1" applyProtection="1">
      <alignment horizontal="left" vertical="top" wrapText="1"/>
      <protection locked="0"/>
    </xf>
    <xf numFmtId="0" fontId="13" fillId="4" borderId="36" xfId="0" applyFont="1" applyFill="1" applyBorder="1" applyAlignment="1" applyProtection="1">
      <alignment horizontal="left" vertical="top" wrapText="1"/>
      <protection locked="0"/>
    </xf>
    <xf numFmtId="0" fontId="13" fillId="4" borderId="38"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39" xfId="0" applyFont="1" applyFill="1" applyBorder="1" applyAlignment="1" applyProtection="1">
      <alignment horizontal="left" vertical="top" wrapText="1"/>
      <protection locked="0"/>
    </xf>
    <xf numFmtId="0" fontId="13" fillId="4" borderId="21" xfId="0" applyFont="1" applyFill="1" applyBorder="1" applyAlignment="1" applyProtection="1">
      <alignment horizontal="left" vertical="top" wrapText="1"/>
      <protection locked="0"/>
    </xf>
    <xf numFmtId="0" fontId="13" fillId="4" borderId="18" xfId="0" applyFont="1" applyFill="1" applyBorder="1" applyAlignment="1" applyProtection="1">
      <alignment horizontal="left" vertical="top" wrapText="1"/>
      <protection locked="0"/>
    </xf>
    <xf numFmtId="0" fontId="13" fillId="4" borderId="7" xfId="0" applyFont="1" applyFill="1" applyBorder="1" applyAlignment="1" applyProtection="1">
      <alignment horizontal="left" vertical="top" wrapText="1"/>
      <protection locked="0"/>
    </xf>
    <xf numFmtId="0" fontId="0" fillId="4" borderId="28"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19" fillId="4" borderId="28" xfId="0" applyFont="1" applyFill="1" applyBorder="1" applyAlignment="1" applyProtection="1">
      <alignment vertical="center" wrapText="1"/>
      <protection locked="0"/>
    </xf>
    <xf numFmtId="0" fontId="19" fillId="4" borderId="2" xfId="0" applyFont="1" applyFill="1" applyBorder="1" applyAlignment="1" applyProtection="1">
      <alignment vertical="center" wrapText="1"/>
      <protection locked="0"/>
    </xf>
    <xf numFmtId="0" fontId="17" fillId="18" borderId="4" xfId="0" applyFont="1" applyFill="1" applyBorder="1" applyAlignment="1">
      <alignment vertical="center" wrapText="1"/>
    </xf>
    <xf numFmtId="0" fontId="17" fillId="18" borderId="5" xfId="0" applyFont="1" applyFill="1" applyBorder="1" applyAlignment="1">
      <alignment vertical="center" wrapText="1"/>
    </xf>
    <xf numFmtId="0" fontId="17" fillId="18" borderId="6" xfId="0" applyFont="1" applyFill="1" applyBorder="1" applyAlignment="1">
      <alignment vertical="center" wrapText="1"/>
    </xf>
    <xf numFmtId="0" fontId="0" fillId="4" borderId="17"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locked="0"/>
    </xf>
    <xf numFmtId="0" fontId="17" fillId="19" borderId="16" xfId="0" applyFont="1" applyFill="1" applyBorder="1" applyAlignment="1">
      <alignment horizontal="left" vertical="center" wrapText="1"/>
    </xf>
    <xf numFmtId="0" fontId="17" fillId="19" borderId="25" xfId="0" applyFont="1" applyFill="1" applyBorder="1" applyAlignment="1">
      <alignment horizontal="left" vertical="center" wrapText="1"/>
    </xf>
    <xf numFmtId="0" fontId="17" fillId="19" borderId="14" xfId="0" applyFont="1" applyFill="1" applyBorder="1" applyAlignment="1">
      <alignment horizontal="left" vertical="center" wrapText="1"/>
    </xf>
    <xf numFmtId="0" fontId="13" fillId="19" borderId="16" xfId="0" applyFont="1" applyFill="1" applyBorder="1" applyAlignment="1">
      <alignment horizontal="left" vertical="center" wrapText="1"/>
    </xf>
    <xf numFmtId="0" fontId="13" fillId="19" borderId="14" xfId="0" applyFont="1" applyFill="1" applyBorder="1" applyAlignment="1">
      <alignment horizontal="left" vertical="center" wrapText="1"/>
    </xf>
    <xf numFmtId="0" fontId="0" fillId="4" borderId="26" xfId="0"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0" fillId="4" borderId="35" xfId="0" applyFill="1" applyBorder="1" applyAlignment="1" applyProtection="1">
      <alignment horizontal="left" vertical="center" wrapText="1"/>
      <protection locked="0"/>
    </xf>
    <xf numFmtId="0" fontId="13" fillId="25" borderId="34" xfId="0" applyFont="1" applyFill="1" applyBorder="1" applyAlignment="1">
      <alignment horizontal="center" vertical="center" wrapText="1"/>
    </xf>
    <xf numFmtId="0" fontId="13" fillId="25" borderId="21" xfId="0" applyFont="1" applyFill="1" applyBorder="1" applyAlignment="1">
      <alignment horizontal="center" vertical="center" wrapText="1"/>
    </xf>
    <xf numFmtId="0" fontId="0" fillId="18" borderId="28" xfId="0" applyFill="1" applyBorder="1" applyAlignment="1">
      <alignment horizontal="center" vertical="center" wrapText="1"/>
    </xf>
    <xf numFmtId="0" fontId="0" fillId="18" borderId="2" xfId="0" applyFill="1" applyBorder="1" applyAlignment="1">
      <alignment horizontal="center" vertical="center" wrapText="1"/>
    </xf>
    <xf numFmtId="0" fontId="17" fillId="4" borderId="10" xfId="0" applyFont="1" applyFill="1" applyBorder="1" applyAlignment="1" applyProtection="1">
      <alignment vertical="center" wrapText="1"/>
      <protection locked="0"/>
    </xf>
    <xf numFmtId="0" fontId="17" fillId="18" borderId="21" xfId="0" applyFont="1" applyFill="1" applyBorder="1" applyAlignment="1">
      <alignment horizontal="left" vertical="center" wrapText="1"/>
    </xf>
    <xf numFmtId="0" fontId="17" fillId="18" borderId="18" xfId="0" applyFont="1" applyFill="1" applyBorder="1" applyAlignment="1">
      <alignment horizontal="left" vertical="center" wrapText="1"/>
    </xf>
    <xf numFmtId="0" fontId="17" fillId="18" borderId="24" xfId="0" applyFont="1" applyFill="1" applyBorder="1" applyAlignment="1">
      <alignment horizontal="left" vertical="center" wrapText="1"/>
    </xf>
    <xf numFmtId="0" fontId="13" fillId="19" borderId="34" xfId="0" applyFont="1" applyFill="1" applyBorder="1" applyAlignment="1">
      <alignment horizontal="left" vertical="center" wrapText="1"/>
    </xf>
    <xf numFmtId="0" fontId="13" fillId="18" borderId="28"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7" fillId="4" borderId="21" xfId="0" applyFont="1" applyFill="1" applyBorder="1" applyAlignment="1" applyProtection="1">
      <alignment horizontal="left" vertical="center" wrapText="1"/>
      <protection locked="0"/>
    </xf>
    <xf numFmtId="0" fontId="17" fillId="4" borderId="18"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wrapText="1"/>
      <protection locked="0"/>
    </xf>
    <xf numFmtId="0" fontId="13" fillId="4" borderId="28"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protection locked="0"/>
    </xf>
    <xf numFmtId="0" fontId="17" fillId="4" borderId="3" xfId="0" applyFont="1" applyFill="1" applyBorder="1" applyAlignment="1" applyProtection="1">
      <alignment horizontal="left" vertical="center"/>
      <protection locked="0"/>
    </xf>
    <xf numFmtId="0" fontId="13" fillId="19" borderId="3" xfId="0" applyFont="1" applyFill="1" applyBorder="1" applyAlignment="1">
      <alignment horizontal="center" vertical="center" wrapText="1"/>
    </xf>
    <xf numFmtId="0" fontId="17" fillId="4" borderId="3" xfId="0" applyFont="1" applyFill="1" applyBorder="1" applyAlignment="1" applyProtection="1">
      <alignment horizontal="left" vertical="center" wrapText="1"/>
      <protection locked="0"/>
    </xf>
    <xf numFmtId="0" fontId="48" fillId="0" borderId="3" xfId="0" applyFont="1" applyBorder="1" applyAlignment="1">
      <alignment horizontal="center" vertical="center" wrapText="1"/>
    </xf>
    <xf numFmtId="0" fontId="17" fillId="19" borderId="3" xfId="0" applyFont="1" applyFill="1" applyBorder="1" applyAlignment="1">
      <alignment horizontal="left" vertical="center" wrapText="1"/>
    </xf>
    <xf numFmtId="0" fontId="19" fillId="4" borderId="3" xfId="0" applyFont="1" applyFill="1" applyBorder="1" applyAlignment="1" applyProtection="1">
      <alignment horizontal="left" vertical="center" wrapText="1"/>
      <protection locked="0"/>
    </xf>
    <xf numFmtId="0" fontId="19" fillId="4" borderId="3" xfId="0" applyFont="1" applyFill="1" applyBorder="1" applyAlignment="1" applyProtection="1">
      <alignment horizontal="center" vertical="center" wrapText="1"/>
      <protection locked="0"/>
    </xf>
    <xf numFmtId="0" fontId="0" fillId="4" borderId="3" xfId="0" applyFill="1" applyBorder="1" applyAlignment="1" applyProtection="1">
      <alignment horizontal="left" vertical="center" wrapText="1"/>
      <protection locked="0"/>
    </xf>
    <xf numFmtId="0" fontId="13" fillId="19" borderId="3" xfId="0" applyFont="1" applyFill="1" applyBorder="1" applyAlignment="1">
      <alignment horizontal="left" vertical="center" wrapText="1"/>
    </xf>
    <xf numFmtId="0" fontId="13" fillId="4" borderId="3" xfId="0" applyFont="1" applyFill="1" applyBorder="1" applyAlignment="1" applyProtection="1">
      <alignment horizontal="left" vertical="top" wrapText="1"/>
      <protection locked="0"/>
    </xf>
    <xf numFmtId="0" fontId="49" fillId="20" borderId="4" xfId="0" applyFont="1" applyFill="1" applyBorder="1" applyAlignment="1">
      <alignment horizontal="left" vertical="center"/>
    </xf>
    <xf numFmtId="0" fontId="49" fillId="20" borderId="5" xfId="0" applyFont="1" applyFill="1" applyBorder="1" applyAlignment="1">
      <alignment horizontal="left" vertical="center"/>
    </xf>
    <xf numFmtId="0" fontId="49" fillId="20" borderId="6" xfId="0" applyFont="1" applyFill="1" applyBorder="1" applyAlignment="1">
      <alignment horizontal="left" vertical="center"/>
    </xf>
    <xf numFmtId="0" fontId="49" fillId="20" borderId="21" xfId="0" applyFont="1" applyFill="1" applyBorder="1" applyAlignment="1">
      <alignment horizontal="left" vertical="center"/>
    </xf>
    <xf numFmtId="0" fontId="49" fillId="20" borderId="18" xfId="0" applyFont="1" applyFill="1" applyBorder="1" applyAlignment="1">
      <alignment horizontal="left" vertical="center"/>
    </xf>
    <xf numFmtId="0" fontId="49" fillId="20" borderId="7" xfId="0" applyFont="1" applyFill="1" applyBorder="1" applyAlignment="1">
      <alignment horizontal="left" vertical="center"/>
    </xf>
    <xf numFmtId="0" fontId="17" fillId="23" borderId="28" xfId="0" applyFont="1" applyFill="1" applyBorder="1" applyAlignment="1">
      <alignment horizontal="left" vertical="center" wrapText="1"/>
    </xf>
    <xf numFmtId="0" fontId="17" fillId="23" borderId="2" xfId="0" applyFont="1" applyFill="1" applyBorder="1" applyAlignment="1">
      <alignment horizontal="left" vertical="center" wrapText="1"/>
    </xf>
    <xf numFmtId="0" fontId="17" fillId="19" borderId="27" xfId="0" applyFont="1" applyFill="1" applyBorder="1" applyAlignment="1">
      <alignment horizontal="left" vertical="center" wrapText="1"/>
    </xf>
    <xf numFmtId="0" fontId="19" fillId="4" borderId="27" xfId="0" applyFont="1" applyFill="1" applyBorder="1" applyAlignment="1" applyProtection="1">
      <alignment horizontal="left" vertical="center" wrapText="1"/>
      <protection locked="0"/>
    </xf>
    <xf numFmtId="0" fontId="17" fillId="23" borderId="27" xfId="0" applyFont="1" applyFill="1" applyBorder="1" applyAlignment="1">
      <alignment horizontal="left" vertical="center" wrapText="1"/>
    </xf>
    <xf numFmtId="0" fontId="19" fillId="4" borderId="28"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left" vertical="center"/>
      <protection locked="0"/>
    </xf>
    <xf numFmtId="0" fontId="17" fillId="4" borderId="5" xfId="0" applyFont="1" applyFill="1" applyBorder="1" applyAlignment="1" applyProtection="1">
      <alignment horizontal="left" vertical="center"/>
      <protection locked="0"/>
    </xf>
    <xf numFmtId="0" fontId="17" fillId="4" borderId="6" xfId="0" applyFont="1" applyFill="1" applyBorder="1" applyAlignment="1" applyProtection="1">
      <alignment horizontal="left" vertical="center"/>
      <protection locked="0"/>
    </xf>
    <xf numFmtId="0" fontId="17" fillId="4" borderId="12"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48" fillId="0" borderId="0" xfId="0" applyFont="1" applyAlignment="1">
      <alignment horizontal="center" vertical="center" wrapText="1"/>
    </xf>
    <xf numFmtId="0" fontId="24" fillId="4" borderId="34" xfId="0" applyFont="1" applyFill="1" applyBorder="1" applyAlignment="1" applyProtection="1">
      <alignment horizontal="left" vertical="center" wrapText="1"/>
      <protection locked="0"/>
    </xf>
    <xf numFmtId="0" fontId="24" fillId="4" borderId="23" xfId="0" applyFont="1" applyFill="1" applyBorder="1" applyAlignment="1" applyProtection="1">
      <alignment horizontal="left" vertical="center" wrapText="1"/>
      <protection locked="0"/>
    </xf>
    <xf numFmtId="0" fontId="24" fillId="4" borderId="36" xfId="0" applyFont="1" applyFill="1" applyBorder="1" applyAlignment="1" applyProtection="1">
      <alignment horizontal="left" vertical="center" wrapText="1"/>
      <protection locked="0"/>
    </xf>
    <xf numFmtId="0" fontId="17" fillId="19" borderId="28" xfId="0" applyFont="1" applyFill="1" applyBorder="1" applyAlignment="1" applyProtection="1">
      <alignment horizontal="left" vertical="center" wrapText="1"/>
      <protection locked="0"/>
    </xf>
    <xf numFmtId="0" fontId="17" fillId="19" borderId="2" xfId="0" applyFont="1" applyFill="1" applyBorder="1" applyAlignment="1" applyProtection="1">
      <alignment horizontal="left" vertical="center" wrapText="1"/>
      <protection locked="0"/>
    </xf>
    <xf numFmtId="0" fontId="13" fillId="19" borderId="28" xfId="0" applyFont="1" applyFill="1" applyBorder="1" applyAlignment="1" applyProtection="1">
      <alignment horizontal="left" vertical="center" wrapText="1"/>
      <protection locked="0"/>
    </xf>
    <xf numFmtId="0" fontId="13" fillId="19" borderId="2" xfId="0" applyFont="1" applyFill="1" applyBorder="1" applyAlignment="1" applyProtection="1">
      <alignment horizontal="left" vertical="center" wrapText="1"/>
      <protection locked="0"/>
    </xf>
    <xf numFmtId="0" fontId="31" fillId="4" borderId="4" xfId="0" applyFont="1" applyFill="1" applyBorder="1" applyAlignment="1" applyProtection="1">
      <alignment horizontal="left" vertical="center" wrapText="1"/>
      <protection locked="0"/>
    </xf>
    <xf numFmtId="0" fontId="31" fillId="4" borderId="5" xfId="0" applyFont="1" applyFill="1" applyBorder="1" applyAlignment="1" applyProtection="1">
      <alignment horizontal="left" vertical="center" wrapText="1"/>
      <protection locked="0"/>
    </xf>
    <xf numFmtId="0" fontId="31" fillId="4" borderId="6" xfId="0" applyFont="1" applyFill="1" applyBorder="1" applyAlignment="1" applyProtection="1">
      <alignment horizontal="left" vertical="center" wrapText="1"/>
      <protection locked="0"/>
    </xf>
    <xf numFmtId="0" fontId="31" fillId="4" borderId="4" xfId="0" applyFont="1" applyFill="1" applyBorder="1" applyAlignment="1" applyProtection="1">
      <alignment vertical="center" wrapText="1"/>
      <protection locked="0"/>
    </xf>
    <xf numFmtId="0" fontId="31" fillId="4" borderId="5" xfId="0" applyFont="1" applyFill="1" applyBorder="1" applyAlignment="1" applyProtection="1">
      <alignment vertical="center" wrapText="1"/>
      <protection locked="0"/>
    </xf>
    <xf numFmtId="0" fontId="31" fillId="4" borderId="6" xfId="0" applyFont="1" applyFill="1" applyBorder="1" applyAlignment="1" applyProtection="1">
      <alignment vertical="center" wrapText="1"/>
      <protection locked="0"/>
    </xf>
    <xf numFmtId="0" fontId="31" fillId="4" borderId="34" xfId="0" applyFont="1" applyFill="1" applyBorder="1" applyAlignment="1" applyProtection="1">
      <alignment vertical="center" wrapText="1"/>
      <protection locked="0"/>
    </xf>
    <xf numFmtId="0" fontId="31" fillId="4" borderId="23" xfId="0" applyFont="1" applyFill="1" applyBorder="1" applyAlignment="1" applyProtection="1">
      <alignment vertical="center" wrapText="1"/>
      <protection locked="0"/>
    </xf>
    <xf numFmtId="0" fontId="31" fillId="4" borderId="36" xfId="0" applyFont="1" applyFill="1" applyBorder="1" applyAlignment="1" applyProtection="1">
      <alignment vertical="center" wrapText="1"/>
      <protection locked="0"/>
    </xf>
    <xf numFmtId="0" fontId="13" fillId="25" borderId="34" xfId="0" applyFont="1" applyFill="1" applyBorder="1" applyAlignment="1" applyProtection="1">
      <alignment horizontal="center" vertical="center" wrapText="1"/>
      <protection locked="0"/>
    </xf>
    <xf numFmtId="0" fontId="13" fillId="25" borderId="21" xfId="0" applyFont="1" applyFill="1" applyBorder="1" applyAlignment="1" applyProtection="1">
      <alignment horizontal="center" vertical="center" wrapText="1"/>
      <protection locked="0"/>
    </xf>
    <xf numFmtId="0" fontId="0" fillId="18" borderId="28" xfId="0" applyFill="1" applyBorder="1" applyAlignment="1" applyProtection="1">
      <alignment horizontal="center" vertical="center" wrapText="1"/>
      <protection locked="0"/>
    </xf>
    <xf numFmtId="0" fontId="0" fillId="18" borderId="2" xfId="0" applyFill="1" applyBorder="1" applyAlignment="1" applyProtection="1">
      <alignment horizontal="center" vertical="center" wrapText="1"/>
      <protection locked="0"/>
    </xf>
    <xf numFmtId="0" fontId="13" fillId="19" borderId="28" xfId="0" applyFont="1" applyFill="1" applyBorder="1" applyAlignment="1" applyProtection="1">
      <alignment horizontal="center" vertical="center" wrapText="1"/>
      <protection locked="0"/>
    </xf>
    <xf numFmtId="0" fontId="13" fillId="19" borderId="2" xfId="0" applyFont="1" applyFill="1" applyBorder="1" applyAlignment="1" applyProtection="1">
      <alignment horizontal="center" vertical="center" wrapText="1"/>
      <protection locked="0"/>
    </xf>
    <xf numFmtId="0" fontId="17" fillId="4" borderId="17" xfId="0" applyFont="1" applyFill="1" applyBorder="1" applyAlignment="1">
      <alignment horizontal="left" vertical="center" wrapText="1"/>
    </xf>
    <xf numFmtId="0" fontId="17" fillId="4" borderId="41"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48" fillId="4" borderId="4" xfId="0" applyFont="1" applyFill="1" applyBorder="1" applyAlignment="1" applyProtection="1">
      <alignment horizontal="left" vertical="center" wrapText="1"/>
      <protection locked="0"/>
    </xf>
    <xf numFmtId="0" fontId="48" fillId="4" borderId="5" xfId="0" applyFont="1" applyFill="1" applyBorder="1" applyAlignment="1" applyProtection="1">
      <alignment horizontal="left" vertical="center" wrapText="1"/>
      <protection locked="0"/>
    </xf>
    <xf numFmtId="0" fontId="48" fillId="4" borderId="6" xfId="0" applyFont="1" applyFill="1" applyBorder="1" applyAlignment="1" applyProtection="1">
      <alignment horizontal="left" vertical="center" wrapText="1"/>
      <protection locked="0"/>
    </xf>
    <xf numFmtId="0" fontId="20" fillId="0" borderId="36" xfId="0" applyFont="1" applyBorder="1" applyAlignment="1">
      <alignment horizontal="center" vertical="center" wrapText="1"/>
    </xf>
    <xf numFmtId="0" fontId="20" fillId="0" borderId="39" xfId="0" applyFont="1" applyBorder="1" applyAlignment="1">
      <alignment horizontal="center" vertical="center" wrapText="1"/>
    </xf>
  </cellXfs>
  <cellStyles count="8">
    <cellStyle name="Comma" xfId="2" builtinId="3"/>
    <cellStyle name="Comma 2" xfId="5" xr:uid="{00000000-0005-0000-0000-000032000000}"/>
    <cellStyle name="Hyperlink" xfId="3" builtinId="8"/>
    <cellStyle name="Normal" xfId="0" builtinId="0"/>
    <cellStyle name="Normal 2" xfId="4" xr:uid="{00000000-0005-0000-0000-000003000000}"/>
    <cellStyle name="Normal 3" xfId="6" xr:uid="{D9E8F474-A2CF-43A7-9D82-56FDE90A25AE}"/>
    <cellStyle name="Percent" xfId="1" builtinId="5"/>
    <cellStyle name="Percent 2" xfId="7" xr:uid="{71679293-61BB-44A7-BA05-A9EEB38EEBA9}"/>
  </cellStyles>
  <dxfs count="0"/>
  <tableStyles count="0" defaultTableStyle="TableStyleMedium2" defaultPivotStyle="PivotStyleLight16"/>
  <colors>
    <mruColors>
      <color rgb="FF0000FF"/>
      <color rgb="FFA6A6A6"/>
      <color rgb="FF6E6E6E"/>
      <color rgb="FFE8D4F7"/>
      <color rgb="FFB1A0C7"/>
      <color rgb="FF8294FB"/>
      <color rgb="FF04198F"/>
      <color rgb="FFFEF7CF"/>
      <color rgb="FFD1A9E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806450</xdr:colOff>
      <xdr:row>4</xdr:row>
      <xdr:rowOff>44585</xdr:rowOff>
    </xdr:to>
    <xdr:pic>
      <xdr:nvPicPr>
        <xdr:cNvPr id="2" name="Picture 1">
          <a:extLst>
            <a:ext uri="{FF2B5EF4-FFF2-40B4-BE49-F238E27FC236}">
              <a16:creationId xmlns:a16="http://schemas.microsoft.com/office/drawing/2014/main" id="{C278E63A-4890-246E-D772-78C3F2B7F0FC}"/>
            </a:ext>
          </a:extLst>
        </xdr:cNvPr>
        <xdr:cNvPicPr>
          <a:picLocks noChangeAspect="1"/>
        </xdr:cNvPicPr>
      </xdr:nvPicPr>
      <xdr:blipFill>
        <a:blip xmlns:r="http://schemas.openxmlformats.org/officeDocument/2006/relationships" r:embed="rId1"/>
        <a:stretch>
          <a:fillRect/>
        </a:stretch>
      </xdr:blipFill>
      <xdr:spPr>
        <a:xfrm>
          <a:off x="66675" y="0"/>
          <a:ext cx="2044700" cy="882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meteorfs.gf.theglobalfund.org\UserDocuments\CBrewer\Documents\Offline%20Templates\Modifications\Modular%20Template\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 Note"/>
      <sheetName val="Instructiones ES"/>
      <sheetName val="Instructions  FR"/>
      <sheetName val="Instructions EN"/>
      <sheetName val="инструкции RU"/>
      <sheetName val="Chg log"/>
      <sheetName val="Instructions"/>
      <sheetName val="Framework"/>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 val="Cover Sheet"/>
      <sheetName val="TB Tables"/>
      <sheetName val="HIV Tables"/>
      <sheetName val="NSP gap table"/>
      <sheetName val="PrEP gap table"/>
      <sheetName val="Condom gap table"/>
      <sheetName val="Male Circumcision Gap Table"/>
      <sheetName val="Blank table (only if needed)"/>
      <sheetName val="TB drop-down"/>
      <sheetName val="TranslationsTB"/>
      <sheetName val="HIV dropdown"/>
    </sheetNames>
    <sheetDataSet>
      <sheetData sheetId="0" refreshError="1">
        <row r="10">
          <cell r="C10" t="str">
            <v>HIV/AIDS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hivpreventioncoalition.unaids.org/resource/condom-needs-and-resource-requirement-estimation-tool/" TargetMode="External"/><Relationship Id="rId2" Type="http://schemas.openxmlformats.org/officeDocument/2006/relationships/hyperlink" Target="https://jointsiwg.unaids.org/publications/" TargetMode="External"/><Relationship Id="rId1" Type="http://schemas.openxmlformats.org/officeDocument/2006/relationships/hyperlink" Target="https://www.unaids.org/en/resources/documents/2021/2021-2026-global-AIDS-strategy" TargetMode="External"/><Relationship Id="rId6" Type="http://schemas.openxmlformats.org/officeDocument/2006/relationships/printerSettings" Target="../printerSettings/printerSettings2.bin"/><Relationship Id="rId5" Type="http://schemas.openxmlformats.org/officeDocument/2006/relationships/hyperlink" Target="https://www.theglobalfund.org/media/4765/core_hiv_infonote_en.pdf" TargetMode="External"/><Relationship Id="rId4" Type="http://schemas.openxmlformats.org/officeDocument/2006/relationships/hyperlink" Target="https://www.theglobalfund.org/media/4309/fundingmodel_modularframework_handbook_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jointsiwg.unaids.org/publications/" TargetMode="External"/><Relationship Id="rId2" Type="http://schemas.openxmlformats.org/officeDocument/2006/relationships/hyperlink" Target="https://jointsiwg.unaids.org/publications/" TargetMode="External"/><Relationship Id="rId1" Type="http://schemas.openxmlformats.org/officeDocument/2006/relationships/hyperlink" Target="https://jointsiwg.unaids.org/publication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ivpreventioncoalition.unaids.org/resource/condom-needs-and-resource-requirement-estimation-tool/" TargetMode="External"/><Relationship Id="rId1" Type="http://schemas.openxmlformats.org/officeDocument/2006/relationships/hyperlink" Target="https://hivpreventioncoalition.unaids.org/resource/condom-needs-and-resource-requirement-estimation-too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1A0C7"/>
  </sheetPr>
  <dimension ref="A2:H10"/>
  <sheetViews>
    <sheetView tabSelected="1" zoomScale="60" zoomScaleNormal="60" workbookViewId="0">
      <selection activeCell="H2" sqref="H2"/>
    </sheetView>
  </sheetViews>
  <sheetFormatPr defaultColWidth="8.58203125" defaultRowHeight="14" x14ac:dyDescent="0.3"/>
  <cols>
    <col min="1" max="1" width="17.08203125" style="40" customWidth="1"/>
    <col min="2" max="2" width="27.08203125" style="40" customWidth="1"/>
    <col min="3" max="16384" width="8.58203125" style="40"/>
  </cols>
  <sheetData>
    <row r="2" spans="1:8" ht="23" x14ac:dyDescent="0.5">
      <c r="C2" s="58" t="s">
        <v>0</v>
      </c>
      <c r="H2" s="58" t="str">
        <f ca="1">Translations!$G$115</f>
        <v>Latest version updated: 13 March 2023</v>
      </c>
    </row>
    <row r="5" spans="1:8" ht="34.5" customHeight="1" x14ac:dyDescent="0.3">
      <c r="A5" s="361" t="str">
        <f ca="1">Translations!$G$105</f>
        <v>Please read the Instructions sheet carefully before completing the programmatic gap tables.</v>
      </c>
      <c r="B5" s="361"/>
      <c r="C5" s="361"/>
    </row>
    <row r="6" spans="1:8" ht="35.25" customHeight="1" x14ac:dyDescent="0.3">
      <c r="A6" s="361" t="str">
        <f ca="1">Translations!$G$106</f>
        <v>To complete this cover sheet, select from the drop-down lists the Geography and Applicant Type.</v>
      </c>
      <c r="B6" s="361"/>
      <c r="C6" s="361"/>
    </row>
    <row r="8" spans="1:8" ht="14.5" x14ac:dyDescent="0.35">
      <c r="A8" s="165" t="str">
        <f ca="1">Translations!G107</f>
        <v>Applicant</v>
      </c>
      <c r="B8" s="166" t="s">
        <v>1</v>
      </c>
    </row>
    <row r="9" spans="1:8" x14ac:dyDescent="0.3">
      <c r="A9" s="165" t="str">
        <f ca="1">Translations!G108</f>
        <v>Component</v>
      </c>
      <c r="B9" s="195" t="str">
        <f ca="1">Translations!A3</f>
        <v>HIV/AIDS</v>
      </c>
    </row>
    <row r="10" spans="1:8" ht="14.5" x14ac:dyDescent="0.35">
      <c r="A10" s="165" t="str">
        <f ca="1">Translations!G109</f>
        <v>Applicant Type</v>
      </c>
      <c r="B10" s="166" t="s">
        <v>2</v>
      </c>
    </row>
  </sheetData>
  <sheetProtection algorithmName="SHA-512" hashValue="ZoLx2RkMxgFBWsnZGf8aB34OphR1uqiD8xG4TrI6qzajwdxudT+EptV93hjx+AOo2tfxdhtPfoKf/ZHd9Y42Ow==" saltValue="YRn6IxGPxKhiHKOAubxsGg==" spinCount="100000" sheet="1" formatColumns="0" formatRows="0"/>
  <mergeCells count="2">
    <mergeCell ref="A5:C5"/>
    <mergeCell ref="A6:C6"/>
  </mergeCells>
  <dataValidations count="1">
    <dataValidation type="list" allowBlank="1" showInputMessage="1" showErrorMessage="1" sqref="B10" xr:uid="{00000000-0002-0000-0100-000001000000}">
      <formula1>ApplicantType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'HIV dropdown'!$Q$3:$Q$213</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V93"/>
  <sheetViews>
    <sheetView view="pageBreakPreview" zoomScale="60" zoomScaleNormal="60" zoomScalePageLayoutView="125" workbookViewId="0">
      <selection activeCell="B6" sqref="B6:D6"/>
    </sheetView>
  </sheetViews>
  <sheetFormatPr defaultColWidth="9" defaultRowHeight="14" x14ac:dyDescent="0.3"/>
  <cols>
    <col min="1" max="6" width="11.58203125" customWidth="1"/>
    <col min="7" max="7" width="210.58203125" customWidth="1"/>
  </cols>
  <sheetData>
    <row r="1" spans="1:22" ht="22.5" customHeight="1" x14ac:dyDescent="0.3">
      <c r="A1" s="370" t="s">
        <v>1091</v>
      </c>
      <c r="B1" s="370"/>
      <c r="C1" s="370"/>
      <c r="D1" s="370"/>
      <c r="E1" s="370"/>
      <c r="F1" s="370"/>
      <c r="G1" s="374" t="str">
        <f ca="1">Translations!$G$115</f>
        <v>Latest version updated: 13 March 2023</v>
      </c>
      <c r="H1" s="3"/>
      <c r="I1" s="1"/>
      <c r="J1" s="1"/>
      <c r="K1" s="1"/>
      <c r="L1" s="1"/>
      <c r="M1" s="1"/>
      <c r="N1" s="1"/>
      <c r="O1" s="2"/>
      <c r="P1" s="2"/>
      <c r="Q1" s="2"/>
      <c r="R1" s="2"/>
      <c r="S1" s="2"/>
      <c r="T1" s="2"/>
      <c r="U1" s="2"/>
      <c r="V1" s="2"/>
    </row>
    <row r="2" spans="1:22" ht="22.5" customHeight="1" x14ac:dyDescent="0.3">
      <c r="A2" s="370" t="s">
        <v>975</v>
      </c>
      <c r="B2" s="370"/>
      <c r="C2" s="370"/>
      <c r="D2" s="370"/>
      <c r="E2" s="370"/>
      <c r="F2" s="370"/>
      <c r="G2" s="374"/>
      <c r="H2" s="3"/>
      <c r="I2" s="1"/>
      <c r="J2" s="1"/>
      <c r="K2" s="1"/>
      <c r="L2" s="1"/>
      <c r="M2" s="1"/>
      <c r="N2" s="1"/>
      <c r="O2" s="2"/>
      <c r="P2" s="2"/>
      <c r="Q2" s="2"/>
      <c r="R2" s="2"/>
      <c r="S2" s="2"/>
      <c r="T2" s="2"/>
      <c r="U2" s="2"/>
      <c r="V2" s="2"/>
    </row>
    <row r="3" spans="1:22" ht="22.5" customHeight="1" x14ac:dyDescent="0.3">
      <c r="A3" s="370" t="s">
        <v>4</v>
      </c>
      <c r="B3" s="370"/>
      <c r="C3" s="370"/>
      <c r="D3" s="370"/>
      <c r="E3" s="370"/>
      <c r="F3" s="370"/>
      <c r="G3" s="374"/>
      <c r="H3" s="3"/>
      <c r="I3" s="1"/>
      <c r="J3" s="1"/>
      <c r="K3" s="1"/>
      <c r="L3" s="1"/>
      <c r="M3" s="1"/>
      <c r="N3" s="1"/>
      <c r="O3" s="2"/>
      <c r="P3" s="2"/>
      <c r="Q3" s="2"/>
      <c r="R3" s="2"/>
      <c r="S3" s="2"/>
      <c r="T3" s="2"/>
      <c r="U3" s="2"/>
      <c r="V3" s="2"/>
    </row>
    <row r="4" spans="1:22" ht="6" hidden="1" customHeight="1" thickBot="1" x14ac:dyDescent="0.35">
      <c r="A4" s="177"/>
      <c r="B4" s="177"/>
      <c r="C4" s="177"/>
      <c r="D4" s="177"/>
      <c r="E4" s="177"/>
      <c r="F4" s="177"/>
      <c r="G4" s="178"/>
      <c r="H4" s="3"/>
      <c r="I4" s="1"/>
      <c r="J4" s="1"/>
      <c r="K4" s="1"/>
      <c r="L4" s="1"/>
      <c r="M4" s="1"/>
      <c r="N4" s="1"/>
      <c r="O4" s="2"/>
      <c r="P4" s="2"/>
      <c r="Q4" s="2"/>
      <c r="R4" s="2"/>
      <c r="S4" s="2"/>
      <c r="T4" s="2"/>
      <c r="U4" s="2"/>
      <c r="V4" s="2"/>
    </row>
    <row r="5" spans="1:22" ht="6" hidden="1" customHeight="1" thickBot="1" x14ac:dyDescent="0.35">
      <c r="A5" s="177"/>
      <c r="B5" s="177"/>
      <c r="C5" s="177"/>
      <c r="D5" s="177"/>
      <c r="E5" s="177"/>
      <c r="F5" s="177"/>
      <c r="G5" s="178"/>
      <c r="H5" s="3"/>
      <c r="I5" s="1"/>
      <c r="J5" s="1"/>
      <c r="K5" s="1"/>
      <c r="L5" s="1"/>
      <c r="M5" s="1"/>
      <c r="N5" s="1"/>
      <c r="O5" s="2"/>
      <c r="P5" s="2"/>
      <c r="Q5" s="2"/>
      <c r="R5" s="2"/>
      <c r="S5" s="2"/>
      <c r="T5" s="2"/>
      <c r="U5" s="2"/>
      <c r="V5" s="2"/>
    </row>
    <row r="6" spans="1:22" ht="30" customHeight="1" x14ac:dyDescent="0.3">
      <c r="A6" s="194" t="s">
        <v>5</v>
      </c>
      <c r="B6" s="371" t="s">
        <v>6</v>
      </c>
      <c r="C6" s="371"/>
      <c r="D6" s="371"/>
      <c r="E6" s="367"/>
      <c r="F6" s="367"/>
      <c r="G6" s="367"/>
      <c r="H6" s="3"/>
      <c r="I6" s="1"/>
      <c r="J6" s="1"/>
      <c r="K6" s="1"/>
      <c r="L6" s="1"/>
      <c r="M6" s="1"/>
      <c r="N6" s="1"/>
      <c r="O6" s="2"/>
      <c r="P6" s="2"/>
      <c r="Q6" s="2"/>
      <c r="R6" s="2"/>
      <c r="S6" s="2"/>
      <c r="T6" s="2"/>
      <c r="U6" s="2"/>
      <c r="V6" s="2"/>
    </row>
    <row r="7" spans="1:22" ht="6" hidden="1" customHeight="1" x14ac:dyDescent="0.3">
      <c r="A7" s="177"/>
      <c r="B7" s="177"/>
      <c r="C7" s="177"/>
      <c r="D7" s="177"/>
      <c r="E7" s="177"/>
      <c r="F7" s="177"/>
      <c r="G7" s="178"/>
      <c r="H7" s="3"/>
      <c r="I7" s="1"/>
      <c r="J7" s="1"/>
      <c r="K7" s="1"/>
      <c r="L7" s="1"/>
      <c r="M7" s="1"/>
      <c r="N7" s="1"/>
      <c r="O7" s="2"/>
      <c r="P7" s="2"/>
      <c r="Q7" s="2"/>
      <c r="R7" s="2"/>
      <c r="S7" s="2"/>
      <c r="T7" s="2"/>
      <c r="U7" s="2"/>
      <c r="V7" s="2"/>
    </row>
    <row r="8" spans="1:22" ht="30" customHeight="1" x14ac:dyDescent="0.3">
      <c r="A8" s="373" t="str">
        <f ca="1">Translations!$G$3</f>
        <v>Instructions - HIV Priority Modules</v>
      </c>
      <c r="B8" s="373"/>
      <c r="C8" s="373"/>
      <c r="D8" s="373"/>
      <c r="E8" s="373"/>
      <c r="F8" s="373"/>
      <c r="G8" s="373"/>
      <c r="H8" s="3"/>
      <c r="I8" s="1"/>
      <c r="J8" s="1"/>
      <c r="K8" s="1"/>
      <c r="L8" s="1"/>
      <c r="M8" s="1"/>
      <c r="N8" s="1"/>
      <c r="O8" s="2"/>
      <c r="P8" s="2"/>
      <c r="Q8" s="2"/>
      <c r="R8" s="2"/>
      <c r="S8" s="2"/>
      <c r="T8" s="2"/>
      <c r="U8" s="2"/>
      <c r="V8" s="2"/>
    </row>
    <row r="9" spans="1:22" ht="30" customHeight="1" x14ac:dyDescent="0.3">
      <c r="A9" s="372" t="str">
        <f ca="1">Translations!$G$117</f>
        <v>Instructions for filling HIV programmatic gap tables:</v>
      </c>
      <c r="B9" s="372"/>
      <c r="C9" s="372"/>
      <c r="D9" s="372"/>
      <c r="E9" s="372"/>
      <c r="F9" s="372"/>
      <c r="G9" s="372"/>
    </row>
    <row r="10" spans="1:22" ht="293.14999999999998" customHeight="1" x14ac:dyDescent="0.3">
      <c r="A10" s="368" t="str">
        <f ca="1">Translations!G5</f>
        <v>Please complete separate programmatic gap tables for 4-6 priority modules in the HIV funding request. The following list specifies possible modules and relevant interventions. Complete tables only for the interventions for which funding is being requested.
For guidance when completing these programmatic gap tables, please refer to the Modular Framework handbook and the Global Fund HIV Information Note, which includes reference to relevant technical guidance documents. 
Priority Modules/Interventions, as per the Modular Framework Handbook:
1. Treatment, care and support    
2. Differentiated HIV Testing Services*
3. TB/HIV **
4. Elimination of vertical transmission of HIV, syphilis and hepatitis B ***
5. Prevention package for key populations and AGYW ****
6.  PrEP *****
7. Condoms *****</v>
      </c>
      <c r="B10" s="368"/>
      <c r="C10" s="368"/>
      <c r="D10" s="368"/>
      <c r="E10" s="368"/>
      <c r="F10" s="368"/>
      <c r="G10" s="368"/>
    </row>
    <row r="11" spans="1:22" ht="409.5" customHeight="1" x14ac:dyDescent="0.3">
      <c r="A11" s="368" t="str">
        <f ca="1">Translations!$G$6</f>
        <v xml:space="preserve">*Differentiated HIV Testing Services
         -&gt; The HIV Testing gap table should be completed for the two priority key population groups in terms of incidence or number of new infections: men who have sex with men; sex workers; transgender people; people who inject drugs. In addition, the Global Fund AGYW priority countries should complete the gap table for adolescent girls and young women in high incidence settings. 
**TB/HIV
         -&gt; If submitting separate TB and HIV funding requests, gap analysis tables for TB/HIV interventions should be included in both the TB and HIV requests. In the case of a joint TB/HIV request, please complete the tables provided in the joint TB/HIV programmatic gap Excel file.
         -&gt; If the applicant is part of the WHO’s 30 highest TB/HIV burden countries they must complete the tables linked to this module.  The WHO’s 30 highest TB/HIV burden countries are Botswana, Brazil, Cameroon, Central African Republic, China, Congo, Democratic Republic of the Congo, Eswatini, Ethiopia, Gabon, Guinea, Guinea-Bissau, India, Indonesia, Kenya,  Lesotho, Liberia, Malawi, Mozambique, Myanmar, Namibia, Nigeria, Philippines, Russian Federation, South Africa, Thailand, Uganda, United Republic of Tanzania, Zambia, and Zimbabwe.
***Elimination of vertical transmission of HIV, syphilis and hepatitis B 
         -&gt;  If the applicant is among of the countries that have joined the Global Alliance to end Pediatric AIDS by 2030, they must complete the gap tables linked to this module. The 12 countries are Angola, Cameroon, Cote-D'Ivoire, DRC, Kenya, Mozambique, Nigeria, South Africa, Uganda, the United Republic of Tanzania, Zambia and Zimbabwe.
****Prevention package for key populations and AGYW 
         -&gt; If funding is requested for these modules, the following applies:
         -&gt; These modules refer to the following key and vulnerable populations: men who have sex with men; sex workers; transgender people; people who inject drugs; adolescent girls and young women in high incidence settings; and other vulnerable populations.
        -&gt; Gap tables must be completed for the prevention packages of two priority key population groups  in terms of incidence or number of new infections: men who have sex with men, sex workers, transgender people, people who inject drugs, other vulnerable populations.Note that 3 tables are provided in the 'Prevention' tab.
         -&gt; In addition, all the Global Fund AGYW priority countries need to complete the gap table for the prevention package for adolescent girls and young women in high incidence settings. 
*****PrEP and Condoms (3 tables provided in each tab)
         -&gt; If funding is requested for these modules, the following applies:
         -&gt; For the Global Fund incidence reduction strategy delivery priority countries, the PrEP gap table and the Condom gap table should be completed for the two priority key population groups in terms of incidence or number of new infections: men who have sex with men; sex workers; transgender people;and people who inject drugs. Rest of countries: condom and PrEP tables are negotiated with HIV advisor as needed.
         -&gt; For the Global Fund AGYW priority countries, these tables should be completed for adolescent girls and young women in high incidence settings.          </v>
      </c>
      <c r="B11" s="368"/>
      <c r="C11" s="368"/>
      <c r="D11" s="368"/>
      <c r="E11" s="368"/>
      <c r="F11" s="368"/>
      <c r="G11" s="368"/>
    </row>
    <row r="12" spans="1:22" ht="93" customHeight="1" x14ac:dyDescent="0.3">
      <c r="A12" s="368" t="str">
        <f ca="1">Translations!G7</f>
        <v>To begin completing each table, specify the desired priority module/intervention by selecting from the drop-down list provided next to the "Priority Module" line [note that this is pre-filled for some tables]. Then, select the corresponding coverage indicator from the drop-down list [unless pre-filled]. Blank cells highlighted in white require input. Cells highlighted in purple and gray will then be filled automatically.
The following instructions provide detailed information on how to complete the gap table for each module. Note that the TB/HIV collaborative intervention has several coverage indicators and therefore separate tables are to be completed. Remember, complete tables for only 4-6 priority modules.</v>
      </c>
      <c r="B12" s="368"/>
      <c r="C12" s="368"/>
      <c r="D12" s="368"/>
      <c r="E12" s="368"/>
      <c r="F12" s="368"/>
      <c r="G12" s="368"/>
    </row>
    <row r="13" spans="1:22" s="20" customFormat="1" ht="59.65" customHeight="1" x14ac:dyDescent="0.3">
      <c r="A13" s="368" t="str">
        <f ca="1">Translations!G8</f>
        <v>In cases where the indicators used by the country are worded differently than what is included in the programmatic gap tables (but the measurement is the same), please include the country definition in the comments box. A blank table can be found on the "Blank table" tab in the case where the number of tables provided in the workbook is not sufficient, or if the applicant wishes to submit a table for a module/intervention/indicator that is not specified in the instructions below.</v>
      </c>
      <c r="B13" s="368"/>
      <c r="C13" s="368"/>
      <c r="D13" s="368"/>
      <c r="E13" s="368"/>
      <c r="F13" s="368"/>
      <c r="G13" s="368"/>
    </row>
    <row r="14" spans="1:22" s="20" customFormat="1" ht="59.65" customHeight="1" x14ac:dyDescent="0.3">
      <c r="A14" s="368" t="str">
        <f ca="1">Translations!$G$83</f>
        <v xml:space="preserve">Note: Throughout the instructions, the term “high incidence settings” is used to indicate “high-risk AGYW”. High HIV incidence settings are sub-national locations with an HIV incidence of 1% or more among AGYW 15-24 years as per UNAIDS criteria. AGYW residing in these areas are considered high-risk. However, those residing within areas with moderate HIV incidence of 0.3% to &lt;1% can also be considered high-risk AGYW based on their reported behaviour (AGYW with non-regular sexual partner(s) and young women from key populations). [UNAIDS (2021). Global AIDS Strategy 2021-2026 — End Inequalities. End AIDS.]  </v>
      </c>
      <c r="B14" s="368"/>
      <c r="C14" s="368"/>
      <c r="D14" s="368"/>
      <c r="E14" s="368"/>
      <c r="F14" s="368"/>
      <c r="G14" s="368"/>
    </row>
    <row r="15" spans="1:22" ht="30" customHeight="1" x14ac:dyDescent="0.3">
      <c r="A15" s="375" t="str">
        <f ca="1">Translations!$G$81</f>
        <v>The Modular Framework -  https://www.theglobalfund.org/media/4309/fundingmodel_modularframework_handbook_en.pdf</v>
      </c>
      <c r="B15" s="375"/>
      <c r="C15" s="375"/>
      <c r="D15" s="375"/>
      <c r="E15" s="375"/>
      <c r="F15" s="375"/>
      <c r="G15" s="375"/>
    </row>
    <row r="16" spans="1:22" ht="30" customHeight="1" x14ac:dyDescent="0.3">
      <c r="A16" s="375" t="str">
        <f ca="1">Translations!$G$82</f>
        <v>Global Fund HIV Information Note - https://www.theglobalfund.org/media/4759/core_resilientsustainablesystemsforhealth_infonote_en.pdf</v>
      </c>
      <c r="B16" s="375"/>
      <c r="C16" s="375"/>
      <c r="D16" s="375"/>
      <c r="E16" s="375"/>
      <c r="F16" s="375"/>
      <c r="G16" s="375"/>
    </row>
    <row r="17" spans="1:7" ht="30" customHeight="1" x14ac:dyDescent="0.3">
      <c r="A17" s="365" t="str">
        <f ca="1">Translations!G9</f>
        <v>Treatment, care and support - "Treatment" tab</v>
      </c>
      <c r="B17" s="365"/>
      <c r="C17" s="365"/>
      <c r="D17" s="365"/>
      <c r="E17" s="365"/>
      <c r="F17" s="365"/>
      <c r="G17" s="365"/>
    </row>
    <row r="18" spans="1:7" ht="34.15" customHeight="1" x14ac:dyDescent="0.3">
      <c r="A18" s="369" t="str">
        <f ca="1">Translations!G10</f>
        <v>For ART, it is encouraged to complete separate tables for adults and for children, however the option to complete in aggregate is also provided.</v>
      </c>
      <c r="B18" s="369"/>
      <c r="C18" s="369"/>
      <c r="D18" s="369"/>
      <c r="E18" s="369"/>
      <c r="F18" s="369"/>
      <c r="G18" s="369"/>
    </row>
    <row r="19" spans="1:7" ht="51" customHeight="1" x14ac:dyDescent="0.3">
      <c r="A19" s="363" t="str">
        <f ca="1">Translations!G11</f>
        <v>Coverage indicator: [select the relevant indicator from the drop-down list]
Percentage of people on ART among all people living with HIV at the end of the reporting period.</v>
      </c>
      <c r="B19" s="363"/>
      <c r="C19" s="363"/>
      <c r="D19" s="363"/>
      <c r="E19" s="363"/>
      <c r="F19" s="363"/>
      <c r="G19" s="363"/>
    </row>
    <row r="20" spans="1:7" ht="60.75" customHeight="1" x14ac:dyDescent="0.3">
      <c r="A20" s="363" t="str">
        <f ca="1">Translations!G12</f>
        <v>Estimated population in need/at risk:
This refers to all adults and/or children living with HIV.</v>
      </c>
      <c r="B20" s="363"/>
      <c r="C20" s="363"/>
      <c r="D20" s="363"/>
      <c r="E20" s="363"/>
      <c r="F20" s="363"/>
      <c r="G20" s="363"/>
    </row>
    <row r="21" spans="1:7" ht="68.25" customHeight="1" x14ac:dyDescent="0.3">
      <c r="A21" s="363" t="str">
        <f ca="1">Translations!G13</f>
        <v>Country target:
Refers to National Strategic Plan (NSP) or any other latest agreed country target.
1) "#" refers to the total number of people to be on antiretroviral therapy.
2) "%" refers to the number of adults and/or children expected to be on antiretroviral therapy among all adults and children living with HIV.</v>
      </c>
      <c r="B21" s="363"/>
      <c r="C21" s="363"/>
      <c r="D21" s="363"/>
      <c r="E21" s="363"/>
      <c r="F21" s="363"/>
      <c r="G21" s="363"/>
    </row>
    <row r="22" spans="1:7" s="16" customFormat="1" ht="113.15" customHeight="1" x14ac:dyDescent="0.3">
      <c r="A22" s="362" t="str">
        <f ca="1">Translations!$G$14</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22" s="362"/>
      <c r="C22" s="362"/>
      <c r="D22" s="362"/>
      <c r="E22" s="362"/>
      <c r="F22" s="362"/>
      <c r="G22" s="362"/>
    </row>
    <row r="23" spans="1:7" ht="43.5" customHeight="1" x14ac:dyDescent="0.3">
      <c r="A23" s="363" t="str">
        <f ca="1">Translations!G15</f>
        <v>Programmatic gap:
The programmatic gap is calculated based on B1 Global targets as per the Global AIDS Strategy 2021-2026.</v>
      </c>
      <c r="B23" s="363"/>
      <c r="C23" s="363"/>
      <c r="D23" s="363"/>
      <c r="E23" s="363"/>
      <c r="F23" s="363"/>
      <c r="G23" s="363"/>
    </row>
    <row r="24" spans="1:7" ht="90" customHeight="1" x14ac:dyDescent="0.3">
      <c r="A24" s="363" t="str">
        <f ca="1">Translations!$G16</f>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B24" s="363"/>
      <c r="C24" s="363"/>
      <c r="D24" s="363"/>
      <c r="E24" s="363"/>
      <c r="F24" s="363"/>
      <c r="G24" s="363"/>
    </row>
    <row r="25" spans="1:7" ht="30" customHeight="1" x14ac:dyDescent="0.3">
      <c r="A25" s="365" t="str">
        <f ca="1">Translations!G17</f>
        <v>Elimination of vertical transmission of HIV, syphilis and hepatitis B - "EMTCT" tab</v>
      </c>
      <c r="B25" s="365"/>
      <c r="C25" s="365"/>
      <c r="D25" s="365"/>
      <c r="E25" s="365"/>
      <c r="F25" s="365"/>
      <c r="G25" s="365"/>
    </row>
    <row r="26" spans="1:7" ht="42.75" customHeight="1" x14ac:dyDescent="0.3">
      <c r="A26" s="363" t="str">
        <f ca="1">Translations!G18</f>
        <v>Coverage indicator: [select the relevant coverage indicator from the drop-down list]
Percentage of pregnant women living with HIV who received antiretroviral medicine to reduce the risk of vertical transmission of HIV.</v>
      </c>
      <c r="B26" s="363"/>
      <c r="C26" s="363"/>
      <c r="D26" s="363"/>
      <c r="E26" s="363"/>
      <c r="F26" s="363"/>
      <c r="G26" s="363"/>
    </row>
    <row r="27" spans="1:7" ht="34.5" customHeight="1" x14ac:dyDescent="0.3">
      <c r="A27" s="363" t="str">
        <f ca="1">Translations!G19</f>
        <v>Estimated population in need/at risk:
It refers to the estimated number of HIV-positive pregnant women.</v>
      </c>
      <c r="B27" s="363"/>
      <c r="C27" s="363"/>
      <c r="D27" s="363"/>
      <c r="E27" s="363"/>
      <c r="F27" s="363"/>
      <c r="G27" s="363"/>
    </row>
    <row r="28" spans="1:7" ht="99.65" customHeight="1" x14ac:dyDescent="0.3">
      <c r="A28" s="363" t="str">
        <f ca="1">Translations!G20</f>
        <v>Country target:
Refers to NSP or any other latest agreed country target.
1) "#" refers to the number of HIV-positive pregnant women who are expected to receive antiretroviral drugs to reduce the risk of mother-to-child transmission during pregnancy and delivery.
2) "%" refers to the percentage of HIV-positive pregnant women who receive antiretrovirals to reduce the risk of mother-to-child transmission among the total estimated HIV-positive pregnant women.</v>
      </c>
      <c r="B28" s="363"/>
      <c r="C28" s="363"/>
      <c r="D28" s="363"/>
      <c r="E28" s="363"/>
      <c r="F28" s="363"/>
      <c r="G28" s="363"/>
    </row>
    <row r="29" spans="1:7" s="16" customFormat="1" ht="114.65" customHeight="1" x14ac:dyDescent="0.3">
      <c r="A29" s="362" t="str">
        <f ca="1">Translations!G14</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29" s="362"/>
      <c r="C29" s="362"/>
      <c r="D29" s="362"/>
      <c r="E29" s="362"/>
      <c r="F29" s="362"/>
      <c r="G29" s="362"/>
    </row>
    <row r="30" spans="1:7" ht="41.25" customHeight="1" x14ac:dyDescent="0.3">
      <c r="A30" s="363" t="str">
        <f ca="1">Translations!G22</f>
        <v>Programmatic gap:
The programmatic gap is calculated based on B1 Global targets as per the Global AIDS Strategy 2021-2026.</v>
      </c>
      <c r="B30" s="363"/>
      <c r="C30" s="363"/>
      <c r="D30" s="363"/>
      <c r="E30" s="363"/>
      <c r="F30" s="363"/>
      <c r="G30" s="363"/>
    </row>
    <row r="31" spans="1:7" ht="92.25" customHeight="1" x14ac:dyDescent="0.3">
      <c r="A31" s="363" t="str">
        <f ca="1">Translations!$G23</f>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mother-to-child transmission geographic areas. 
4) Indicate the difference between the Country target and the Global target. </v>
      </c>
      <c r="B31" s="363"/>
      <c r="C31" s="363"/>
      <c r="D31" s="363"/>
      <c r="E31" s="363"/>
      <c r="F31" s="363"/>
      <c r="G31" s="363"/>
    </row>
    <row r="32" spans="1:7" ht="30" customHeight="1" x14ac:dyDescent="0.3">
      <c r="A32" s="365" t="str">
        <f ca="1">Translations!$G24</f>
        <v>Differentiated HIV Testing Services - "HIV Testing" tab</v>
      </c>
      <c r="B32" s="365"/>
      <c r="C32" s="365"/>
      <c r="D32" s="365"/>
      <c r="E32" s="365"/>
      <c r="F32" s="365"/>
      <c r="G32" s="365"/>
    </row>
    <row r="33" spans="1:7" ht="47.15" customHeight="1" x14ac:dyDescent="0.3">
      <c r="A33" s="363" t="str">
        <f ca="1">Translations!G25</f>
        <v xml:space="preserve">Coverage indicator: [select the relevant coverage indicator from the drop down list]
Percentage of key populations that have received an HIV test during the reporting period in key population specific programs and know their results. </v>
      </c>
      <c r="B33" s="363"/>
      <c r="C33" s="363"/>
      <c r="D33" s="363"/>
      <c r="E33" s="363"/>
      <c r="F33" s="363"/>
      <c r="G33" s="363"/>
    </row>
    <row r="34" spans="1:7" ht="53.25" customHeight="1" x14ac:dyDescent="0.3">
      <c r="A34" s="363" t="str">
        <f ca="1">Translations!G26</f>
        <v>Estimated population in need/at risk:
Refers to total estimated key and vulnerable populations in need of HIV testing</v>
      </c>
      <c r="B34" s="363"/>
      <c r="C34" s="363"/>
      <c r="D34" s="363"/>
      <c r="E34" s="363"/>
      <c r="F34" s="363"/>
      <c r="G34" s="363"/>
    </row>
    <row r="35" spans="1:7" ht="107.25" customHeight="1" x14ac:dyDescent="0.3">
      <c r="A35" s="363" t="str">
        <f ca="1">Translations!G27</f>
        <v>Country target:
Refers to NSP or any other latest agreed country target.
1) "#" refers to the number of people in the specified key population expected to be tested for HIV in the specified year.
2) "%" refers to the percentage of people to be tested for HIV among the estimated number of people in the specified key population in the specified year.</v>
      </c>
      <c r="B35" s="363"/>
      <c r="C35" s="363"/>
      <c r="D35" s="363"/>
      <c r="E35" s="363"/>
      <c r="F35" s="363"/>
      <c r="G35" s="363"/>
    </row>
    <row r="36" spans="1:7" s="16" customFormat="1" ht="123.65" customHeight="1" x14ac:dyDescent="0.3">
      <c r="A36" s="362" t="str">
        <f ca="1">Translations!$G$14</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36" s="362"/>
      <c r="C36" s="362"/>
      <c r="D36" s="362"/>
      <c r="E36" s="362"/>
      <c r="F36" s="362"/>
      <c r="G36" s="362"/>
    </row>
    <row r="37" spans="1:7" ht="51" customHeight="1" x14ac:dyDescent="0.3">
      <c r="A37" s="363" t="str">
        <f ca="1">Translations!G28</f>
        <v>Programmatic gap:
The programmatic gap is calculated based on B1 Global targets as per the Global AIDS Strategy 2021-2026.</v>
      </c>
      <c r="B37" s="363"/>
      <c r="C37" s="363"/>
      <c r="D37" s="363"/>
      <c r="E37" s="363"/>
      <c r="F37" s="363"/>
      <c r="G37" s="363"/>
    </row>
    <row r="38" spans="1:7" ht="90" customHeight="1" x14ac:dyDescent="0.3">
      <c r="A38" s="363" t="str">
        <f ca="1">Translations!$G29</f>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B38" s="363"/>
      <c r="C38" s="363"/>
      <c r="D38" s="363"/>
      <c r="E38" s="363"/>
      <c r="F38" s="363"/>
      <c r="G38" s="363"/>
    </row>
    <row r="39" spans="1:7" ht="30" customHeight="1" x14ac:dyDescent="0.3">
      <c r="A39" s="365" t="str">
        <f ca="1">Translations!$G54</f>
        <v>"TB-HIV" tab</v>
      </c>
      <c r="B39" s="365"/>
      <c r="C39" s="365"/>
      <c r="D39" s="365"/>
      <c r="E39" s="365"/>
      <c r="F39" s="365"/>
      <c r="G39" s="365"/>
    </row>
    <row r="40" spans="1:7" ht="30" customHeight="1" x14ac:dyDescent="0.3">
      <c r="A40" s="364" t="str">
        <f ca="1">Translations!$G55</f>
        <v>TB/HIV - TB screening, testing and diagnosis among HIV patients</v>
      </c>
      <c r="B40" s="364"/>
      <c r="C40" s="364"/>
      <c r="D40" s="364"/>
      <c r="E40" s="364"/>
      <c r="F40" s="364"/>
      <c r="G40" s="364"/>
    </row>
    <row r="41" spans="1:7" ht="51" customHeight="1" x14ac:dyDescent="0.3">
      <c r="A41" s="363" t="str">
        <f ca="1">Translations!$G56</f>
        <v>Coverage indicator: 
Percentage of people living with HIV newly initiated on ART who were screened for TB.</v>
      </c>
      <c r="B41" s="363"/>
      <c r="C41" s="363"/>
      <c r="D41" s="363"/>
      <c r="E41" s="363"/>
      <c r="F41" s="363"/>
      <c r="G41" s="363"/>
    </row>
    <row r="42" spans="1:7" ht="51" customHeight="1" x14ac:dyDescent="0.3">
      <c r="A42" s="363" t="str">
        <f ca="1">Translations!$G57</f>
        <v>Estimated population in need/at risk: 
Refers to all people living with HIV newly initiated on ART.</v>
      </c>
      <c r="B42" s="363"/>
      <c r="C42" s="363"/>
      <c r="D42" s="363"/>
      <c r="E42" s="363"/>
      <c r="F42" s="363"/>
      <c r="G42" s="363"/>
    </row>
    <row r="43" spans="1:7" ht="73.5" customHeight="1" x14ac:dyDescent="0.3">
      <c r="A43" s="363" t="str">
        <f ca="1">Translations!$G58</f>
        <v>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v>
      </c>
      <c r="B43" s="363"/>
      <c r="C43" s="363"/>
      <c r="D43" s="363"/>
      <c r="E43" s="363"/>
      <c r="F43" s="363"/>
      <c r="G43" s="363"/>
    </row>
    <row r="44" spans="1:7" ht="109.15" customHeight="1" x14ac:dyDescent="0.3">
      <c r="A44" s="363" t="str">
        <f ca="1">Translations!$G$59</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44" s="363"/>
      <c r="C44" s="363"/>
      <c r="D44" s="363"/>
      <c r="E44" s="363"/>
      <c r="F44" s="363"/>
      <c r="G44" s="363"/>
    </row>
    <row r="45" spans="1:7" ht="51" customHeight="1" x14ac:dyDescent="0.3">
      <c r="A45" s="363" t="str">
        <f ca="1">Translations!$G60</f>
        <v>Programmatic gap: 
The programmatic gap is calculated based on total need (row A).</v>
      </c>
      <c r="B45" s="363"/>
      <c r="C45" s="363"/>
      <c r="D45" s="363"/>
      <c r="E45" s="363"/>
      <c r="F45" s="363"/>
      <c r="G45" s="363"/>
    </row>
    <row r="46" spans="1:7" ht="51" customHeight="1" x14ac:dyDescent="0.3">
      <c r="A46" s="363" t="str">
        <f ca="1">Translations!$G61</f>
        <v>Comments/Assumptions:
1) Specify the target geographic area.
2) Specify who are the other sources of funding.</v>
      </c>
      <c r="B46" s="363"/>
      <c r="C46" s="363"/>
      <c r="D46" s="363"/>
      <c r="E46" s="363"/>
      <c r="F46" s="363"/>
      <c r="G46" s="363"/>
    </row>
    <row r="47" spans="1:7" ht="30" customHeight="1" x14ac:dyDescent="0.3">
      <c r="A47" s="364" t="str">
        <f ca="1">Translations!$G62</f>
        <v>TB/HIV - TB patients with known HIV status</v>
      </c>
      <c r="B47" s="364"/>
      <c r="C47" s="364"/>
      <c r="D47" s="364"/>
      <c r="E47" s="364"/>
      <c r="F47" s="364"/>
      <c r="G47" s="364"/>
    </row>
    <row r="48" spans="1:7" ht="51" customHeight="1" x14ac:dyDescent="0.3">
      <c r="A48" s="363" t="str">
        <f ca="1">Translations!$G63</f>
        <v xml:space="preserve">Coverage indicator: 
Percentage of registered new and relapse TB patients with documented HIV status. </v>
      </c>
      <c r="B48" s="363"/>
      <c r="C48" s="363"/>
      <c r="D48" s="363"/>
      <c r="E48" s="363"/>
      <c r="F48" s="363"/>
      <c r="G48" s="363"/>
    </row>
    <row r="49" spans="1:7" ht="51" customHeight="1" x14ac:dyDescent="0.3">
      <c r="A49" s="363" t="str">
        <f ca="1">Translations!$G64</f>
        <v>Estimated population in need/at risk: 
Refers to the total number of new and relapse TB patients registered.</v>
      </c>
      <c r="B49" s="363"/>
      <c r="C49" s="363"/>
      <c r="D49" s="363"/>
      <c r="E49" s="363"/>
      <c r="F49" s="363"/>
      <c r="G49" s="363"/>
    </row>
    <row r="50" spans="1:7" ht="71.650000000000006" customHeight="1" x14ac:dyDescent="0.3">
      <c r="A50" s="363" t="str">
        <f ca="1">Translations!$G65</f>
        <v>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 TB patients.</v>
      </c>
      <c r="B50" s="363"/>
      <c r="C50" s="363"/>
      <c r="D50" s="363"/>
      <c r="E50" s="363"/>
      <c r="F50" s="363"/>
      <c r="G50" s="363"/>
    </row>
    <row r="51" spans="1:7" ht="106.15" customHeight="1" x14ac:dyDescent="0.3">
      <c r="A51" s="363" t="str">
        <f ca="1">Translations!$G$59</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51" s="363"/>
      <c r="C51" s="363"/>
      <c r="D51" s="363"/>
      <c r="E51" s="363"/>
      <c r="F51" s="363"/>
      <c r="G51" s="363"/>
    </row>
    <row r="52" spans="1:7" ht="42" customHeight="1" x14ac:dyDescent="0.3">
      <c r="A52" s="363" t="str">
        <f ca="1">Translations!$G66</f>
        <v>Programmatic gap: 
The programmatic gap is calculated based on total need (row A).</v>
      </c>
      <c r="B52" s="363"/>
      <c r="C52" s="363"/>
      <c r="D52" s="363"/>
      <c r="E52" s="363"/>
      <c r="F52" s="363"/>
      <c r="G52" s="363"/>
    </row>
    <row r="53" spans="1:7" ht="51" customHeight="1" x14ac:dyDescent="0.3">
      <c r="A53" s="363" t="str">
        <f ca="1">Translations!$G67</f>
        <v>Comments/Assumptions:
1) Specify the target geographic area.
2) Specify who are the other sources of funding.</v>
      </c>
      <c r="B53" s="363"/>
      <c r="C53" s="363"/>
      <c r="D53" s="363"/>
      <c r="E53" s="363"/>
      <c r="F53" s="363"/>
      <c r="G53" s="363"/>
    </row>
    <row r="54" spans="1:7" ht="30" customHeight="1" x14ac:dyDescent="0.3">
      <c r="A54" s="364" t="str">
        <f ca="1">Translations!$G68</f>
        <v xml:space="preserve">TB/HIV - TB/HIV Treatment and care </v>
      </c>
      <c r="B54" s="364"/>
      <c r="C54" s="364"/>
      <c r="D54" s="364"/>
      <c r="E54" s="364"/>
      <c r="F54" s="364"/>
      <c r="G54" s="364"/>
    </row>
    <row r="55" spans="1:7" ht="51" customHeight="1" x14ac:dyDescent="0.3">
      <c r="A55" s="363" t="str">
        <f ca="1">Translations!$G69</f>
        <v>Coverage indicator: 
Proportion of HIV-positive TB patients (new and relapse) on ART during TB treatment.</v>
      </c>
      <c r="B55" s="363"/>
      <c r="C55" s="363"/>
      <c r="D55" s="363"/>
      <c r="E55" s="363"/>
      <c r="F55" s="363"/>
      <c r="G55" s="363"/>
    </row>
    <row r="56" spans="1:7" ht="51" customHeight="1" x14ac:dyDescent="0.3">
      <c r="A56" s="363" t="str">
        <f ca="1">Translations!$G70</f>
        <v>Estimated population in need/at risk: 
Refers to the total number of expected HIV positive new and relapse TB patients registered in the period.</v>
      </c>
      <c r="B56" s="363"/>
      <c r="C56" s="363"/>
      <c r="D56" s="363"/>
      <c r="E56" s="363"/>
      <c r="F56" s="363"/>
      <c r="G56" s="363"/>
    </row>
    <row r="57" spans="1:7" ht="71.650000000000006" customHeight="1" x14ac:dyDescent="0.3">
      <c r="A57" s="363" t="str">
        <f ca="1">Translations!$G71</f>
        <v>Country target:
Refers to NSP or any other latest agreed country target.
1) “#” refers to the number of HIV-positive TB patients (new and relapse) who receive ART.
2) “%” refers to the percentage of HIV positive new and relapse TB patients who receive ART among the total of HIV positive new and relapse TB patients registered.</v>
      </c>
      <c r="B57" s="363"/>
      <c r="C57" s="363"/>
      <c r="D57" s="363"/>
      <c r="E57" s="363"/>
      <c r="F57" s="363"/>
      <c r="G57" s="363"/>
    </row>
    <row r="58" spans="1:7" ht="105.65" customHeight="1" x14ac:dyDescent="0.3">
      <c r="A58" s="363" t="str">
        <f ca="1">Translations!$G$59</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58" s="363"/>
      <c r="C58" s="363"/>
      <c r="D58" s="363"/>
      <c r="E58" s="363"/>
      <c r="F58" s="363"/>
      <c r="G58" s="363"/>
    </row>
    <row r="59" spans="1:7" ht="51" customHeight="1" x14ac:dyDescent="0.3">
      <c r="A59" s="363" t="str">
        <f ca="1">Translations!$G72</f>
        <v>Programmatic gap: 
The programmatic gap is calculated based on total need (row A).</v>
      </c>
      <c r="B59" s="363"/>
      <c r="C59" s="363"/>
      <c r="D59" s="363"/>
      <c r="E59" s="363"/>
      <c r="F59" s="363"/>
      <c r="G59" s="363"/>
    </row>
    <row r="60" spans="1:7" ht="51" customHeight="1" x14ac:dyDescent="0.3">
      <c r="A60" s="363" t="str">
        <f ca="1">Translations!$G73</f>
        <v>Comments/Assumptions:
1) Specify the target geographic area.
2) Specify who are the other sources of funding.</v>
      </c>
      <c r="B60" s="363"/>
      <c r="C60" s="363"/>
      <c r="D60" s="363"/>
      <c r="E60" s="363"/>
      <c r="F60" s="363"/>
      <c r="G60" s="363"/>
    </row>
    <row r="61" spans="1:7" ht="30" customHeight="1" x14ac:dyDescent="0.3">
      <c r="A61" s="364" t="str">
        <f ca="1">Translations!$G74</f>
        <v>TB/HIV - TB/HIV prevention (only for PLHIVs)</v>
      </c>
      <c r="B61" s="364"/>
      <c r="C61" s="364"/>
      <c r="D61" s="364"/>
      <c r="E61" s="364"/>
      <c r="F61" s="364"/>
      <c r="G61" s="364"/>
    </row>
    <row r="62" spans="1:7" ht="51" customHeight="1" x14ac:dyDescent="0.3">
      <c r="A62" s="363" t="str">
        <f ca="1">Translations!$G75</f>
        <v>Coverage indicator: 
Percentage of PLHIV currently enrolled on ART who started TB preventive therapy during the reporting period.</v>
      </c>
      <c r="B62" s="363"/>
      <c r="C62" s="363"/>
      <c r="D62" s="363"/>
      <c r="E62" s="363"/>
      <c r="F62" s="363"/>
      <c r="G62" s="363"/>
    </row>
    <row r="63" spans="1:7" ht="103.15" customHeight="1" x14ac:dyDescent="0.3">
      <c r="A63" s="363" t="str">
        <f ca="1">Translations!$G76</f>
        <v>Estimated population in need/at risk:
Refers to the estimated number of people living with HIV (PLHIV)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B63" s="363"/>
      <c r="C63" s="363"/>
      <c r="D63" s="363"/>
      <c r="E63" s="363"/>
      <c r="F63" s="363"/>
      <c r="G63" s="363"/>
    </row>
    <row r="64" spans="1:7" ht="75" customHeight="1" x14ac:dyDescent="0.3">
      <c r="A64" s="363" t="str">
        <f ca="1">Translations!$G77</f>
        <v>Country target:
Refers to NSP or any other latest agreed country target.
1) “#” refers to the number of PLHIV currently enrolled on ART who started TB preventive treatment (TPT during the reporting period
2) “%” refers to the percentage of PLHIV currently enrolled on ART who started TB preventive treatment among the total number of PLHIV currently enrolled on ART.</v>
      </c>
      <c r="B64" s="363"/>
      <c r="C64" s="363"/>
      <c r="D64" s="363"/>
      <c r="E64" s="363"/>
      <c r="F64" s="363"/>
      <c r="G64" s="363"/>
    </row>
    <row r="65" spans="1:7" ht="107.65" customHeight="1" x14ac:dyDescent="0.3">
      <c r="A65" s="363" t="str">
        <f ca="1">Translations!$G$59</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65" s="363"/>
      <c r="C65" s="363"/>
      <c r="D65" s="363"/>
      <c r="E65" s="363"/>
      <c r="F65" s="363"/>
      <c r="G65" s="363"/>
    </row>
    <row r="66" spans="1:7" ht="51" customHeight="1" x14ac:dyDescent="0.3">
      <c r="A66" s="363" t="str">
        <f ca="1">Translations!$G78</f>
        <v>Programmatic gap: 
The programmatic gap is calculated based on total need (line A).</v>
      </c>
      <c r="B66" s="363"/>
      <c r="C66" s="363"/>
      <c r="D66" s="363"/>
      <c r="E66" s="363"/>
      <c r="F66" s="363"/>
      <c r="G66" s="363"/>
    </row>
    <row r="67" spans="1:7" ht="51" customHeight="1" x14ac:dyDescent="0.3">
      <c r="A67" s="363" t="str">
        <f ca="1">Translations!$G79</f>
        <v>Comments/Assumptions:
1) Specify the target geographic area.
2) Specify who are the other sources of funding.</v>
      </c>
      <c r="B67" s="363"/>
      <c r="C67" s="363"/>
      <c r="D67" s="363"/>
      <c r="E67" s="363"/>
      <c r="F67" s="363"/>
      <c r="G67" s="363"/>
    </row>
    <row r="68" spans="1:7" ht="30" customHeight="1" x14ac:dyDescent="0.3">
      <c r="A68" s="365" t="str">
        <f ca="1">Translations!G30</f>
        <v>HIV Prevention programs gap table - "Prevention" tab</v>
      </c>
      <c r="B68" s="365"/>
      <c r="C68" s="365"/>
      <c r="D68" s="365"/>
      <c r="E68" s="365"/>
      <c r="F68" s="365"/>
      <c r="G68" s="365"/>
    </row>
    <row r="69" spans="1:7" ht="44.65" customHeight="1" x14ac:dyDescent="0.3">
      <c r="A69" s="364" t="str">
        <f ca="1">Translations!G31</f>
        <v>There are 3 tables in the "Prevention" tab. Please complete separate tables for each of the key and vulnerable populations as relevant to the funding request. Reminder: Gap tables must be completed for the two priority key population groups in terms of incidence or number of new infections: men who have sex with men; sex workers, transgender people, people who inject drugs, other vulnerable popluations. In addition, all Global Fund AGYW priority countries need to complete the gap table for adolescent girls and young women in high incidence settings.</v>
      </c>
      <c r="B69" s="364"/>
      <c r="C69" s="364"/>
      <c r="D69" s="364"/>
      <c r="E69" s="364"/>
      <c r="F69" s="364"/>
      <c r="G69" s="364"/>
    </row>
    <row r="70" spans="1:7" ht="48.75" customHeight="1" x14ac:dyDescent="0.3">
      <c r="A70" s="363" t="str">
        <f ca="1">Translations!G32</f>
        <v xml:space="preserve">Coverage Indicator:
Select the relevant coverage indicator from the drop-down list. </v>
      </c>
      <c r="B70" s="363"/>
      <c r="C70" s="363"/>
      <c r="D70" s="363"/>
      <c r="E70" s="363"/>
      <c r="F70" s="363"/>
      <c r="G70" s="363"/>
    </row>
    <row r="71" spans="1:7" ht="30.75" customHeight="1" x14ac:dyDescent="0.3">
      <c r="A71" s="363" t="str">
        <f ca="1">Translations!G33</f>
        <v>Estimated population in need/at risk:
Refers to estimated number of people in the specified key or vulnerable population in need of prevention.</v>
      </c>
      <c r="B71" s="363"/>
      <c r="C71" s="363"/>
      <c r="D71" s="363"/>
      <c r="E71" s="363"/>
      <c r="F71" s="363"/>
      <c r="G71" s="363"/>
    </row>
    <row r="72" spans="1:7" ht="30" customHeight="1" x14ac:dyDescent="0.3">
      <c r="A72" s="366" t="str">
        <f ca="1">Translations!G34</f>
        <v xml:space="preserve">Global target: 
Refers to the global targets as per the Global AIDS Strategy 2021-2026 (https://www.unaids.org/en/resources/documents/2021/2021-2026-global-AIDS-strategy) and hence set at 95% of the PSE. </v>
      </c>
      <c r="B72" s="366"/>
      <c r="C72" s="366"/>
      <c r="D72" s="366"/>
      <c r="E72" s="366"/>
      <c r="F72" s="366"/>
      <c r="G72" s="366"/>
    </row>
    <row r="73" spans="1:7" ht="48" customHeight="1" x14ac:dyDescent="0.3">
      <c r="A73" s="363" t="str">
        <f ca="1">Translations!G35</f>
        <v>Country target:
Refers to NSP or any other latest agreed country target.</v>
      </c>
      <c r="B73" s="363"/>
      <c r="C73" s="363"/>
      <c r="D73" s="363"/>
      <c r="E73" s="363"/>
      <c r="F73" s="363"/>
      <c r="G73" s="363"/>
    </row>
    <row r="74" spans="1:7" s="16" customFormat="1" ht="109.5" customHeight="1" x14ac:dyDescent="0.3">
      <c r="A74" s="362" t="str">
        <f ca="1">Translations!$G$14</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74" s="362"/>
      <c r="C74" s="362"/>
      <c r="D74" s="362"/>
      <c r="E74" s="362"/>
      <c r="F74" s="362"/>
      <c r="G74" s="362"/>
    </row>
    <row r="75" spans="1:7" ht="37.5" customHeight="1" x14ac:dyDescent="0.3">
      <c r="A75" s="363" t="str">
        <f ca="1">Translations!G36</f>
        <v>Programmatic gap:
The programmatic gap is calculated based on the Global targets as per the Global AIDS Strategy 2021-2026 (line B1).</v>
      </c>
      <c r="B75" s="363"/>
      <c r="C75" s="363"/>
      <c r="D75" s="363"/>
      <c r="E75" s="363"/>
      <c r="F75" s="363"/>
      <c r="G75" s="363"/>
    </row>
    <row r="76" spans="1:7" ht="104.25" customHeight="1" x14ac:dyDescent="0.3">
      <c r="A76" s="363" t="str">
        <f ca="1">Translations!G37</f>
        <v>Comments/Assumptions:
1)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2) If "other vulnerable populations", please describe this population in the comments section.
3) Indicate the difference between the Country target and the Global target.
4) Specify who are the other sources of funding.
5) Specify the amount of the programmatic gap that is in the within-allocation request, and the amount included in the above-allocation (PAAR). Clarify to what extent this request will cover needs in the highest incidence geographic areas.</v>
      </c>
      <c r="B76" s="363"/>
      <c r="C76" s="363"/>
      <c r="D76" s="363"/>
      <c r="E76" s="363"/>
      <c r="F76" s="363"/>
      <c r="G76" s="363"/>
    </row>
    <row r="77" spans="1:7" ht="30" customHeight="1" x14ac:dyDescent="0.3">
      <c r="A77" s="365" t="str">
        <f ca="1">Translations!G38</f>
        <v>Pre-exposure prophylaxis (PrEP) gap table - "PrEP gap table" tab</v>
      </c>
      <c r="B77" s="365"/>
      <c r="C77" s="365"/>
      <c r="D77" s="365"/>
      <c r="E77" s="365"/>
      <c r="F77" s="365"/>
      <c r="G77" s="365"/>
    </row>
    <row r="78" spans="1:7" ht="28.5" customHeight="1" x14ac:dyDescent="0.3">
      <c r="A78" s="364" t="str">
        <f ca="1">Translations!G39</f>
        <v xml:space="preserve">There are 3 tables in the “PrEP” tab. The Global Fund incidence reduction strategy delivery priority countries need to complete a PrEP gap table for the two priority key population groups in terms of incidence or number of new infections: men who have sex with men, sex workers, transgender people, people who inject drugs. In addition, all Global Fund AGYW priority countries need to complete the gap table for adolescent girls and young women in high incidence settings.  </v>
      </c>
      <c r="B78" s="364"/>
      <c r="C78" s="364"/>
      <c r="D78" s="364"/>
      <c r="E78" s="364"/>
      <c r="F78" s="364"/>
      <c r="G78" s="364"/>
    </row>
    <row r="79" spans="1:7" ht="48.75" customHeight="1" x14ac:dyDescent="0.3">
      <c r="A79" s="363" t="str">
        <f ca="1">Translations!G40</f>
        <v>Coverage indicator: selection the relevant coverage indicator from the drop-down list]
Number of key populations or AGYW who received any PrEP product at least once during the reporting period.</v>
      </c>
      <c r="B79" s="363"/>
      <c r="C79" s="363"/>
      <c r="D79" s="363"/>
      <c r="E79" s="363"/>
      <c r="F79" s="363"/>
      <c r="G79" s="363"/>
    </row>
    <row r="80" spans="1:7" ht="56.25" customHeight="1" x14ac:dyDescent="0.3">
      <c r="A80" s="366" t="str">
        <f ca="1">Translations!G41</f>
        <v xml:space="preserve">Estimated population in need/at risk:
This refers to the estimated number at risk who should receive PrEP. This should be calculated using the UNAIDS PrEP target setting tools: https://jointsiwg.unaids.org/publications/. There is a different tool available for each key or vulnerable population, as well as instruction guides. Please attach the completed tools as an annex to the concept note submission. </v>
      </c>
      <c r="B80" s="366"/>
      <c r="C80" s="366"/>
      <c r="D80" s="366"/>
      <c r="E80" s="366"/>
      <c r="F80" s="366"/>
      <c r="G80" s="366"/>
    </row>
    <row r="81" spans="1:7" ht="48.75" customHeight="1" x14ac:dyDescent="0.3">
      <c r="A81" s="363" t="str">
        <f ca="1">Translations!G42</f>
        <v>Country target:
Refers to NSP or any other latest agreed country target.</v>
      </c>
      <c r="B81" s="363"/>
      <c r="C81" s="363"/>
      <c r="D81" s="363"/>
      <c r="E81" s="363"/>
      <c r="F81" s="363"/>
      <c r="G81" s="363"/>
    </row>
    <row r="82" spans="1:7" s="16" customFormat="1" ht="99" customHeight="1" x14ac:dyDescent="0.3">
      <c r="A82" s="362" t="str">
        <f ca="1">Translations!$G$14</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82" s="362"/>
      <c r="C82" s="362"/>
      <c r="D82" s="362"/>
      <c r="E82" s="362"/>
      <c r="F82" s="362"/>
      <c r="G82" s="362"/>
    </row>
    <row r="83" spans="1:7" ht="39.75" customHeight="1" x14ac:dyDescent="0.3">
      <c r="A83" s="363" t="str">
        <f ca="1">Translations!G43</f>
        <v>Programmatic gap:
The programmatic gap is calculated based on the estimated number at risk who should receive PrEP based on the UNAIDS PrEP target setting tools (line A).</v>
      </c>
      <c r="B83" s="363"/>
      <c r="C83" s="363"/>
      <c r="D83" s="363"/>
      <c r="E83" s="363"/>
      <c r="F83" s="363"/>
      <c r="G83" s="363"/>
    </row>
    <row r="84" spans="1:7" ht="67.5" customHeight="1" x14ac:dyDescent="0.3">
      <c r="A84" s="363" t="str">
        <f ca="1">Translations!G44</f>
        <v>Comments/Assumptions:
1) Indicate the difference between the Country Target and Estimated number at risk who should receive PrEP.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B84" s="363"/>
      <c r="C84" s="363"/>
      <c r="D84" s="363"/>
      <c r="E84" s="363"/>
      <c r="F84" s="363"/>
      <c r="G84" s="363"/>
    </row>
    <row r="85" spans="1:7" ht="30" customHeight="1" x14ac:dyDescent="0.3">
      <c r="A85" s="365" t="str">
        <f ca="1">Translations!G45</f>
        <v>Condom gap table - "Condom gap table" tab</v>
      </c>
      <c r="B85" s="365"/>
      <c r="C85" s="365"/>
      <c r="D85" s="365"/>
      <c r="E85" s="365"/>
      <c r="F85" s="365"/>
      <c r="G85" s="365"/>
    </row>
    <row r="86" spans="1:7" ht="37.15" customHeight="1" x14ac:dyDescent="0.3">
      <c r="A86" s="364" t="str">
        <f ca="1">Translations!G46</f>
        <v>There are 3 tables in the Condom tab. The Global Fund incidence reduction strategy delivery priority countries need to complete a condom gap table for the two priority key population groups (in terms of number of new infections or incidence): men who have sex with men; sex workers; transgender people; people who inject drugs. In addition, all Global Fund AGYW priority countries need to complete the gap table for adolescent girls and young women in high incidence settings.</v>
      </c>
      <c r="B86" s="364"/>
      <c r="C86" s="364"/>
      <c r="D86" s="364"/>
      <c r="E86" s="364"/>
      <c r="F86" s="364"/>
      <c r="G86" s="364"/>
    </row>
    <row r="87" spans="1:7" ht="46.5" customHeight="1" x14ac:dyDescent="0.3">
      <c r="A87" s="363" t="str">
        <f ca="1">Translations!$G47</f>
        <v>Coverage Indicator:[selecte the relevant coverage indicator from the drop-down list]
Number of condoms (male and female) distributed by the program for (key population or AGYW).</v>
      </c>
      <c r="B87" s="363"/>
      <c r="C87" s="363"/>
      <c r="D87" s="363"/>
      <c r="E87" s="363"/>
      <c r="F87" s="363"/>
      <c r="G87" s="363"/>
    </row>
    <row r="88" spans="1:7" ht="73.5" customHeight="1" x14ac:dyDescent="0.3">
      <c r="A88" s="366" t="str">
        <f ca="1">Translations!G48</f>
        <v>Estimated population in need/at risk (A):
Please use the UNAIDS condom needs estimation and resource requirements tool (C-NET) to retrieve the population in need - https://hivpreventioncoalition.unaids.org/resource/condom-needs-and-resource-requirement-estimation-tool/</v>
      </c>
      <c r="B88" s="366"/>
      <c r="C88" s="366"/>
      <c r="D88" s="366"/>
      <c r="E88" s="366"/>
      <c r="F88" s="366"/>
      <c r="G88" s="366"/>
    </row>
    <row r="89" spans="1:7" ht="70.150000000000006" customHeight="1" x14ac:dyDescent="0.3">
      <c r="A89" s="363" t="str">
        <f ca="1">Translations!G49</f>
        <v>Total number of condoms needed (A1 - A3): 
This refers to the estimated number of condoms needed (male and female) to meet global coverage targets. Use the total condoms required for the relevant key or vulnerable population (A) and insert the total number of male condoms into A1. The number of female condoms will automatically calculate into A2. 
Please attach the completed tool as an annex to the concept note submission.</v>
      </c>
      <c r="B89" s="363"/>
      <c r="C89" s="363"/>
      <c r="D89" s="363"/>
      <c r="E89" s="363"/>
      <c r="F89" s="363"/>
      <c r="G89" s="363"/>
    </row>
    <row r="90" spans="1:7" ht="36.4" customHeight="1" x14ac:dyDescent="0.3">
      <c r="A90" s="363" t="str">
        <f ca="1">Translations!G50</f>
        <v xml:space="preserve">Country target:
Refers to NSP or any other latest agreed country target. </v>
      </c>
      <c r="B90" s="363"/>
      <c r="C90" s="363"/>
      <c r="D90" s="363"/>
      <c r="E90" s="363"/>
      <c r="F90" s="363"/>
      <c r="G90" s="363"/>
    </row>
    <row r="91" spans="1:7" ht="118.9" customHeight="1" x14ac:dyDescent="0.3">
      <c r="A91" s="362" t="str">
        <f ca="1">Translations!G51</f>
        <v xml:space="preserve">Country target already covered: 
1) Country target already covered is broken down first by funding resource type, followed by type of condom.
2) Resource type: Country target already covered is broken down into the target planned to be covered by domestic resources (line C1), and external resources (C2). 
3) National private sector investments are to be included under domestic sources. Please specify under 'Comments/Assumptions' wherever private sector resources are available as well as specify the external sources. 
4) In cases where part of the target during the year is covered by a current Global Fund grant (that ends prior to the start of the new implementation period), it can be included in the external resources category. The total of these two is automatically generated in line C3. 
5) Condom type: Country target already covered is broken down by male condoms (C4), and female condoms (C5). The total of these two is automatically generated in line C6. Please note that the result in C3 and C6 should be the same.
6) If information for lines C1 and C2 are not available, fill only lines C4 and C5. </v>
      </c>
      <c r="B91" s="362"/>
      <c r="C91" s="362"/>
      <c r="D91" s="362"/>
      <c r="E91" s="362"/>
      <c r="F91" s="362"/>
      <c r="G91" s="362"/>
    </row>
    <row r="92" spans="1:7" ht="46.5" customHeight="1" x14ac:dyDescent="0.3">
      <c r="A92" s="363" t="str">
        <f ca="1">Translations!G52</f>
        <v>Programmatic Gap:
The programmatic gap is calculated based on estimated need as per the C-NET tool (line A1 for male condoms, line A2 for female condoms).</v>
      </c>
      <c r="B92" s="363"/>
      <c r="C92" s="363"/>
      <c r="D92" s="363"/>
      <c r="E92" s="363"/>
      <c r="F92" s="363"/>
      <c r="G92" s="363"/>
    </row>
    <row r="93" spans="1:7" ht="84.75" customHeight="1" x14ac:dyDescent="0.3">
      <c r="A93" s="363" t="str">
        <f ca="1">Translations!G53</f>
        <v>Comments/Assumptions:
1) Indicate the difference between the Country target and number estimated by C-NET.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B93" s="363"/>
      <c r="C93" s="363"/>
      <c r="D93" s="363"/>
      <c r="E93" s="363"/>
      <c r="F93" s="363"/>
      <c r="G93" s="363"/>
    </row>
  </sheetData>
  <sheetProtection algorithmName="SHA-512" hashValue="fGIjXFcjK+4RNCbORi16NNqcPiU2WJdCRaNcVlqb+8kv4D3vOieCkWgw4ELq2ZDqbecTV+RivoVaRqvy+qgFFg==" saltValue="JWEoG89R2THkzlGsN5v+Zg==" spinCount="100000" sheet="1" formatColumns="0" formatRows="0"/>
  <mergeCells count="92">
    <mergeCell ref="A55:G55"/>
    <mergeCell ref="A56:G56"/>
    <mergeCell ref="A57:G57"/>
    <mergeCell ref="A58:G58"/>
    <mergeCell ref="A64:G64"/>
    <mergeCell ref="A59:G59"/>
    <mergeCell ref="A60:G60"/>
    <mergeCell ref="A61:G61"/>
    <mergeCell ref="A62:G62"/>
    <mergeCell ref="A63:G63"/>
    <mergeCell ref="A84:G84"/>
    <mergeCell ref="A80:G80"/>
    <mergeCell ref="A35:G35"/>
    <mergeCell ref="A37:G37"/>
    <mergeCell ref="A38:G38"/>
    <mergeCell ref="A68:G68"/>
    <mergeCell ref="A70:G70"/>
    <mergeCell ref="A71:G71"/>
    <mergeCell ref="A75:G75"/>
    <mergeCell ref="A76:G76"/>
    <mergeCell ref="A77:G77"/>
    <mergeCell ref="A79:G79"/>
    <mergeCell ref="A39:G39"/>
    <mergeCell ref="A67:G67"/>
    <mergeCell ref="A65:G65"/>
    <mergeCell ref="A66:G66"/>
    <mergeCell ref="A3:F3"/>
    <mergeCell ref="B6:D6"/>
    <mergeCell ref="A9:G9"/>
    <mergeCell ref="A21:G21"/>
    <mergeCell ref="A23:G23"/>
    <mergeCell ref="A17:G17"/>
    <mergeCell ref="A19:G19"/>
    <mergeCell ref="A11:G11"/>
    <mergeCell ref="A8:G8"/>
    <mergeCell ref="G1:G3"/>
    <mergeCell ref="A1:F1"/>
    <mergeCell ref="A2:F2"/>
    <mergeCell ref="A22:G22"/>
    <mergeCell ref="A20:G20"/>
    <mergeCell ref="A15:G15"/>
    <mergeCell ref="A16:G16"/>
    <mergeCell ref="E6:G6"/>
    <mergeCell ref="A10:G10"/>
    <mergeCell ref="A12:G12"/>
    <mergeCell ref="A13:G13"/>
    <mergeCell ref="A28:G28"/>
    <mergeCell ref="A27:G27"/>
    <mergeCell ref="A18:G18"/>
    <mergeCell ref="A24:G24"/>
    <mergeCell ref="A26:G26"/>
    <mergeCell ref="A25:G25"/>
    <mergeCell ref="A14:G14"/>
    <mergeCell ref="A81:G81"/>
    <mergeCell ref="A40:G40"/>
    <mergeCell ref="A41:G41"/>
    <mergeCell ref="A42:G42"/>
    <mergeCell ref="A44:G44"/>
    <mergeCell ref="A43:G43"/>
    <mergeCell ref="A45:G45"/>
    <mergeCell ref="A46:G46"/>
    <mergeCell ref="A47:G47"/>
    <mergeCell ref="A48:G48"/>
    <mergeCell ref="A49:G49"/>
    <mergeCell ref="A50:G50"/>
    <mergeCell ref="A51:G51"/>
    <mergeCell ref="A52:G52"/>
    <mergeCell ref="A53:G53"/>
    <mergeCell ref="A54:G54"/>
    <mergeCell ref="A30:G30"/>
    <mergeCell ref="A31:G31"/>
    <mergeCell ref="A29:G29"/>
    <mergeCell ref="A36:G36"/>
    <mergeCell ref="A32:G32"/>
    <mergeCell ref="A33:G33"/>
    <mergeCell ref="A34:G34"/>
    <mergeCell ref="A91:G91"/>
    <mergeCell ref="A92:G92"/>
    <mergeCell ref="A93:G93"/>
    <mergeCell ref="A69:G69"/>
    <mergeCell ref="A73:G73"/>
    <mergeCell ref="A78:G78"/>
    <mergeCell ref="A86:G86"/>
    <mergeCell ref="A89:G89"/>
    <mergeCell ref="A74:G74"/>
    <mergeCell ref="A82:G82"/>
    <mergeCell ref="A90:G90"/>
    <mergeCell ref="A85:G85"/>
    <mergeCell ref="A87:G87"/>
    <mergeCell ref="A88:G88"/>
    <mergeCell ref="A72:G72"/>
    <mergeCell ref="A83:G83"/>
  </mergeCells>
  <dataValidations count="1">
    <dataValidation type="list" allowBlank="1" showInputMessage="1" showErrorMessage="1" sqref="B6:D6" xr:uid="{A8446129-E626-4778-BB5D-BA3EAB49BCFB}">
      <formula1>"English,French,Spanish"</formula1>
    </dataValidation>
  </dataValidations>
  <hyperlinks>
    <hyperlink ref="A72:G72" r:id="rId1" display="https://www.unaids.org/en/resources/documents/2021/2021-2026-global-AIDS-strategy" xr:uid="{540BBC02-E020-4161-A4FB-EE88BD0D8C13}"/>
    <hyperlink ref="A80:G80" r:id="rId2" display="https://jointsiwg.unaids.org/publications/" xr:uid="{AEAA697D-6EEE-4C31-BBE7-B00913B184E6}"/>
    <hyperlink ref="A88:G88" r:id="rId3" display="https://hivpreventioncoalition.unaids.org/resource/condom-needs-and-resource-requirement-estimation-tool/" xr:uid="{EDFCF62E-EB90-4217-87E2-0AA921A27D92}"/>
    <hyperlink ref="A15:G15" r:id="rId4" display="https://www.theglobalfund.org/media/4309/fundingmodel_modularframework_handbook_en.pdf" xr:uid="{CB49EF7E-3508-42BD-9619-DB8741C6B9D8}"/>
    <hyperlink ref="A16:G16" r:id="rId5" display="https://www.theglobalfund.org/media/4765/core_hiv_infonote_en.pdf" xr:uid="{A435314A-EE63-4C0B-AB13-235E58F14E77}"/>
  </hyperlinks>
  <pageMargins left="0.70866141732283472" right="0.70866141732283472" top="0.74803149606299213" bottom="0.74803149606299213" header="0.31496062992125984" footer="0.31496062992125984"/>
  <pageSetup paperSize="8" scale="43" fitToHeight="4" orientation="portrait" r:id="rId6"/>
  <rowBreaks count="2" manualBreakCount="2">
    <brk id="8" max="6" man="1"/>
    <brk id="3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7C80"/>
    <pageSetUpPr fitToPage="1"/>
  </sheetPr>
  <dimension ref="A1:T112"/>
  <sheetViews>
    <sheetView view="pageBreakPreview" zoomScale="60" zoomScaleNormal="80" zoomScalePageLayoutView="80" workbookViewId="0">
      <selection activeCell="B7" sqref="B7:F7"/>
    </sheetView>
  </sheetViews>
  <sheetFormatPr defaultColWidth="9" defaultRowHeight="14.5" x14ac:dyDescent="0.35"/>
  <cols>
    <col min="1" max="1" width="30.08203125" style="41" customWidth="1"/>
    <col min="2" max="2" width="11.58203125" style="41" customWidth="1"/>
    <col min="3" max="5" width="11.58203125" style="359" customWidth="1"/>
    <col min="6" max="6" width="68.25" style="41" customWidth="1"/>
    <col min="7" max="7" width="9" style="41"/>
    <col min="8" max="8" width="10.08203125" style="41" customWidth="1"/>
    <col min="9" max="9" width="10.58203125" style="41" customWidth="1"/>
    <col min="10" max="10" width="12.08203125" style="41" customWidth="1"/>
    <col min="11" max="16384" width="9" style="41"/>
  </cols>
  <sheetData>
    <row r="1" spans="1:20" s="113" customFormat="1" ht="22.5" customHeight="1" x14ac:dyDescent="0.3">
      <c r="A1" s="394" t="s">
        <v>3</v>
      </c>
      <c r="B1" s="394"/>
      <c r="C1" s="394"/>
      <c r="D1" s="394"/>
      <c r="E1" s="394"/>
      <c r="F1" s="399" t="str">
        <f ca="1">Translations!$G$115</f>
        <v>Latest version updated: 13 March 2023</v>
      </c>
      <c r="G1" s="117"/>
      <c r="H1" s="117"/>
      <c r="I1" s="117"/>
      <c r="J1" s="117"/>
      <c r="K1" s="117"/>
      <c r="L1" s="117"/>
      <c r="M1" s="118"/>
      <c r="N1" s="118"/>
      <c r="O1" s="118"/>
      <c r="P1" s="118"/>
      <c r="Q1" s="118"/>
      <c r="R1" s="118"/>
      <c r="S1" s="118"/>
      <c r="T1" s="118"/>
    </row>
    <row r="2" spans="1:20" s="113" customFormat="1" ht="22.5" customHeight="1" x14ac:dyDescent="0.3">
      <c r="A2" s="394" t="s">
        <v>975</v>
      </c>
      <c r="B2" s="394"/>
      <c r="C2" s="394"/>
      <c r="D2" s="394"/>
      <c r="E2" s="394"/>
      <c r="F2" s="400"/>
      <c r="G2" s="117"/>
      <c r="H2" s="117"/>
      <c r="I2" s="117"/>
      <c r="J2" s="117"/>
      <c r="K2" s="117"/>
      <c r="L2" s="117"/>
      <c r="M2" s="118"/>
      <c r="N2" s="118"/>
      <c r="O2" s="118"/>
      <c r="P2" s="118"/>
      <c r="Q2" s="118"/>
      <c r="R2" s="118"/>
      <c r="S2" s="118"/>
      <c r="T2" s="118"/>
    </row>
    <row r="3" spans="1:20" s="113" customFormat="1" ht="22.5" customHeight="1" x14ac:dyDescent="0.3">
      <c r="A3" s="394" t="s">
        <v>4</v>
      </c>
      <c r="B3" s="394"/>
      <c r="C3" s="394"/>
      <c r="D3" s="394"/>
      <c r="E3" s="394"/>
      <c r="F3" s="401"/>
      <c r="G3" s="117"/>
      <c r="H3" s="117"/>
      <c r="I3" s="117"/>
      <c r="J3" s="117"/>
      <c r="K3" s="117"/>
      <c r="L3" s="117"/>
      <c r="M3" s="118"/>
      <c r="N3" s="118"/>
      <c r="O3" s="118"/>
      <c r="P3" s="118"/>
      <c r="Q3" s="118"/>
      <c r="R3" s="118"/>
      <c r="S3" s="118"/>
      <c r="T3" s="118"/>
    </row>
    <row r="4" spans="1:20" ht="45" customHeight="1" x14ac:dyDescent="0.35">
      <c r="A4" s="395" t="str">
        <f ca="1">Translations!$G$113</f>
        <v xml:space="preserve">Carefully read the instructions in the "Instructions" tab before completing the programmatic gap analysis table. 
The instructions have been tailored to each specific module/intervention. </v>
      </c>
      <c r="B4" s="395"/>
      <c r="C4" s="395"/>
      <c r="D4" s="395"/>
      <c r="E4" s="395"/>
      <c r="F4" s="395"/>
    </row>
    <row r="5" spans="1:20" ht="30" customHeight="1" x14ac:dyDescent="0.35">
      <c r="A5" s="215" t="str">
        <f ca="1">Translations!$A$126</f>
        <v>Treatment Programmatic Gap Table 1</v>
      </c>
      <c r="B5" s="216"/>
      <c r="C5" s="241"/>
      <c r="D5" s="241"/>
      <c r="E5" s="242"/>
      <c r="F5" s="243"/>
    </row>
    <row r="6" spans="1:20" ht="45" customHeight="1" x14ac:dyDescent="0.35">
      <c r="A6" s="217" t="str">
        <f ca="1">Translations!$A$21</f>
        <v>Priority Module</v>
      </c>
      <c r="B6" s="396" t="str">
        <f ca="1">'HIV dropdown'!$A$137</f>
        <v>Treatment, care and support</v>
      </c>
      <c r="C6" s="397"/>
      <c r="D6" s="397"/>
      <c r="E6" s="397"/>
      <c r="F6" s="398"/>
    </row>
    <row r="7" spans="1:20" ht="45" customHeight="1" x14ac:dyDescent="0.35">
      <c r="A7" s="217" t="str">
        <f ca="1">Translations!$A$22</f>
        <v>Selected coverage indicator</v>
      </c>
      <c r="B7" s="380" t="s">
        <v>2</v>
      </c>
      <c r="C7" s="381"/>
      <c r="D7" s="381"/>
      <c r="E7" s="381"/>
      <c r="F7" s="382"/>
    </row>
    <row r="8" spans="1:20" ht="17.649999999999999" customHeight="1" x14ac:dyDescent="0.35">
      <c r="A8" s="225" t="str">
        <f ca="1">Translations!$A$24</f>
        <v>Current national coverage</v>
      </c>
      <c r="B8" s="129"/>
      <c r="C8" s="155"/>
      <c r="D8" s="155"/>
      <c r="E8" s="155"/>
      <c r="F8" s="226"/>
    </row>
    <row r="9" spans="1:20" ht="45" customHeight="1" x14ac:dyDescent="0.35">
      <c r="A9" s="218" t="str">
        <f ca="1">Translations!$A$25</f>
        <v>Insert latest results</v>
      </c>
      <c r="B9" s="70"/>
      <c r="C9" s="153" t="str">
        <f ca="1">Translations!$A$26</f>
        <v>Year</v>
      </c>
      <c r="D9" s="169"/>
      <c r="E9" s="154" t="str">
        <f ca="1">Translations!$A$27</f>
        <v>Data source</v>
      </c>
      <c r="F9" s="17"/>
    </row>
    <row r="10" spans="1:20" ht="45" customHeight="1" x14ac:dyDescent="0.35">
      <c r="A10" s="244" t="str">
        <f ca="1">Translations!$A$28</f>
        <v>Comments</v>
      </c>
      <c r="B10" s="383"/>
      <c r="C10" s="384"/>
      <c r="D10" s="384"/>
      <c r="E10" s="384"/>
      <c r="F10" s="385"/>
    </row>
    <row r="11" spans="1:20" ht="45" customHeight="1" x14ac:dyDescent="0.35">
      <c r="A11" s="239"/>
      <c r="B11" s="247"/>
      <c r="C11" s="227" t="str">
        <f ca="1">Translations!$A$29</f>
        <v>Year 1</v>
      </c>
      <c r="D11" s="227" t="str">
        <f ca="1">Translations!$A$30</f>
        <v>Year 2</v>
      </c>
      <c r="E11" s="227" t="str">
        <f ca="1">Translations!$A$31</f>
        <v>Year 3</v>
      </c>
      <c r="F11" s="388" t="str">
        <f ca="1">Translations!$A$35</f>
        <v>Comments / Assumptions</v>
      </c>
    </row>
    <row r="12" spans="1:20" ht="45" customHeight="1" x14ac:dyDescent="0.35">
      <c r="A12" s="240"/>
      <c r="B12" s="248"/>
      <c r="C12" s="18" t="str">
        <f ca="1">TranslationsTB!$A$22</f>
        <v>Insert year</v>
      </c>
      <c r="D12" s="18" t="str">
        <f ca="1">TranslationsTB!$A$22</f>
        <v>Insert year</v>
      </c>
      <c r="E12" s="18" t="str">
        <f ca="1">TranslationsTB!$A$22</f>
        <v>Insert year</v>
      </c>
      <c r="F12" s="389"/>
    </row>
    <row r="13" spans="1:20" ht="17.649999999999999" customHeight="1" x14ac:dyDescent="0.35">
      <c r="A13" s="225" t="str">
        <f ca="1">Translations!$A$118</f>
        <v xml:space="preserve">Current estimated country need </v>
      </c>
      <c r="B13" s="127"/>
      <c r="C13" s="156"/>
      <c r="D13" s="156"/>
      <c r="E13" s="156"/>
      <c r="F13" s="245"/>
    </row>
    <row r="14" spans="1:20" ht="45" customHeight="1" x14ac:dyDescent="0.35">
      <c r="A14" s="244" t="str">
        <f ca="1">Translations!$A$38</f>
        <v>A. Total estimated number of all adults and/or children living with HIV</v>
      </c>
      <c r="B14" s="338" t="s">
        <v>7</v>
      </c>
      <c r="C14" s="337"/>
      <c r="D14" s="337"/>
      <c r="E14" s="337"/>
      <c r="F14" s="336"/>
    </row>
    <row r="15" spans="1:20" ht="45" customHeight="1" x14ac:dyDescent="0.35">
      <c r="A15" s="386" t="str">
        <f ca="1">Translations!$A$39</f>
        <v>B1. Global targets as per the Global AIDS Strategy</v>
      </c>
      <c r="B15" s="236" t="s">
        <v>7</v>
      </c>
      <c r="C15" s="122" t="str">
        <f>IF(C14="","",(C14*C16))</f>
        <v/>
      </c>
      <c r="D15" s="122" t="str">
        <f>IF(D14="","",(D14*D16))</f>
        <v/>
      </c>
      <c r="E15" s="122" t="str">
        <f>IF(E14="","",(E14*E16))</f>
        <v/>
      </c>
      <c r="F15" s="228"/>
    </row>
    <row r="16" spans="1:20" ht="45" customHeight="1" x14ac:dyDescent="0.35">
      <c r="A16" s="387"/>
      <c r="B16" s="236" t="s">
        <v>8</v>
      </c>
      <c r="C16" s="121">
        <f>95/100</f>
        <v>0.95</v>
      </c>
      <c r="D16" s="121">
        <f t="shared" ref="D16:E16" si="0">95/100</f>
        <v>0.95</v>
      </c>
      <c r="E16" s="121">
        <f t="shared" si="0"/>
        <v>0.95</v>
      </c>
      <c r="F16" s="228"/>
    </row>
    <row r="17" spans="1:6" ht="45" customHeight="1" x14ac:dyDescent="0.35">
      <c r="A17" s="386" t="str">
        <f ca="1">Translations!$A$40</f>
        <v>B2. Country targets</v>
      </c>
      <c r="B17" s="236" t="s">
        <v>7</v>
      </c>
      <c r="C17" s="170"/>
      <c r="D17" s="170"/>
      <c r="E17" s="170"/>
      <c r="F17" s="378"/>
    </row>
    <row r="18" spans="1:6" ht="45" customHeight="1" x14ac:dyDescent="0.35">
      <c r="A18" s="387"/>
      <c r="B18" s="236" t="s">
        <v>8</v>
      </c>
      <c r="C18" s="123" t="str">
        <f>IF(C17=0,"",+C17/C14)</f>
        <v/>
      </c>
      <c r="D18" s="123" t="str">
        <f>IF(D17=0,"",+D17/D14)</f>
        <v/>
      </c>
      <c r="E18" s="123" t="str">
        <f>IF(E17=0,"",+E17/E14)</f>
        <v/>
      </c>
      <c r="F18" s="379"/>
    </row>
    <row r="19" spans="1:6" ht="17.649999999999999" customHeight="1" x14ac:dyDescent="0.35">
      <c r="A19" s="225" t="str">
        <f ca="1">Translations!$A$41</f>
        <v>Country need to meet global targets already covered</v>
      </c>
      <c r="B19" s="129"/>
      <c r="C19" s="155"/>
      <c r="D19" s="155"/>
      <c r="E19" s="155"/>
      <c r="F19" s="226"/>
    </row>
    <row r="20" spans="1:6" ht="45" customHeight="1" x14ac:dyDescent="0.35">
      <c r="A20" s="386" t="str">
        <f ca="1">Translations!$A$42</f>
        <v>C1. Global target planned to be covered by domestic resources</v>
      </c>
      <c r="B20" s="235" t="s">
        <v>7</v>
      </c>
      <c r="C20" s="170"/>
      <c r="D20" s="170"/>
      <c r="E20" s="170"/>
      <c r="F20" s="17"/>
    </row>
    <row r="21" spans="1:6" ht="45" customHeight="1" x14ac:dyDescent="0.35">
      <c r="A21" s="387"/>
      <c r="B21" s="235" t="s">
        <v>8</v>
      </c>
      <c r="C21" s="123" t="str">
        <f>IF(C20=0,"",+C20/C15)</f>
        <v/>
      </c>
      <c r="D21" s="123" t="str">
        <f t="shared" ref="D21:E21" si="1">IF(D20=0,"",+D20/D15)</f>
        <v/>
      </c>
      <c r="E21" s="123" t="str">
        <f t="shared" si="1"/>
        <v/>
      </c>
      <c r="F21" s="17"/>
    </row>
    <row r="22" spans="1:6" ht="45" customHeight="1" x14ac:dyDescent="0.35">
      <c r="A22" s="386" t="str">
        <f ca="1">Translations!$A$43</f>
        <v>C2. Global target planned to be covered by external resources</v>
      </c>
      <c r="B22" s="235" t="s">
        <v>7</v>
      </c>
      <c r="C22" s="174"/>
      <c r="D22" s="174"/>
      <c r="E22" s="174"/>
      <c r="F22" s="175"/>
    </row>
    <row r="23" spans="1:6" ht="45" customHeight="1" x14ac:dyDescent="0.35">
      <c r="A23" s="387"/>
      <c r="B23" s="235" t="s">
        <v>8</v>
      </c>
      <c r="C23" s="123" t="str">
        <f>IF(C22="","",+C22/C15)</f>
        <v/>
      </c>
      <c r="D23" s="123" t="str">
        <f t="shared" ref="D23:E23" si="2">IF(D22="","",+D22/D15)</f>
        <v/>
      </c>
      <c r="E23" s="123" t="str">
        <f t="shared" si="2"/>
        <v/>
      </c>
      <c r="F23" s="176"/>
    </row>
    <row r="24" spans="1:6" ht="45" customHeight="1" x14ac:dyDescent="0.35">
      <c r="A24" s="386" t="str">
        <f ca="1">Translations!$A$44</f>
        <v>C3. Total global target already covered</v>
      </c>
      <c r="B24" s="235" t="s">
        <v>7</v>
      </c>
      <c r="C24" s="124">
        <f>C20+C22</f>
        <v>0</v>
      </c>
      <c r="D24" s="124">
        <f t="shared" ref="D24:E24" si="3">D20+D22</f>
        <v>0</v>
      </c>
      <c r="E24" s="124">
        <f t="shared" si="3"/>
        <v>0</v>
      </c>
      <c r="F24" s="246"/>
    </row>
    <row r="25" spans="1:6" ht="45" customHeight="1" x14ac:dyDescent="0.35">
      <c r="A25" s="387"/>
      <c r="B25" s="235" t="s">
        <v>8</v>
      </c>
      <c r="C25" s="123" t="str">
        <f>IF(C24=0,"",C24/C15)</f>
        <v/>
      </c>
      <c r="D25" s="123" t="str">
        <f t="shared" ref="D25:E25" si="4">IF(D24=0,"",D24/D15)</f>
        <v/>
      </c>
      <c r="E25" s="123" t="str">
        <f t="shared" si="4"/>
        <v/>
      </c>
      <c r="F25" s="246"/>
    </row>
    <row r="26" spans="1:6" ht="17.649999999999999" customHeight="1" x14ac:dyDescent="0.35">
      <c r="A26" s="225" t="str">
        <f ca="1">Translations!$A$45</f>
        <v>Programmatic gap</v>
      </c>
      <c r="B26" s="129"/>
      <c r="C26" s="155"/>
      <c r="D26" s="155"/>
      <c r="E26" s="155"/>
      <c r="F26" s="226"/>
    </row>
    <row r="27" spans="1:6" ht="45" customHeight="1" x14ac:dyDescent="0.35">
      <c r="A27" s="376" t="str">
        <f ca="1">Translations!$A$46</f>
        <v>D. Expected annual gap in meeting the need: B1 - C3</v>
      </c>
      <c r="B27" s="235" t="s">
        <v>7</v>
      </c>
      <c r="C27" s="122" t="str">
        <f>IF(C24=0,C15,C15-(C24))</f>
        <v/>
      </c>
      <c r="D27" s="122" t="str">
        <f t="shared" ref="D27:E27" si="5">IF(D24=0,D15,D15-(D24))</f>
        <v/>
      </c>
      <c r="E27" s="122" t="str">
        <f t="shared" si="5"/>
        <v/>
      </c>
      <c r="F27" s="378"/>
    </row>
    <row r="28" spans="1:6" ht="45" customHeight="1" x14ac:dyDescent="0.35">
      <c r="A28" s="377"/>
      <c r="B28" s="235" t="s">
        <v>8</v>
      </c>
      <c r="C28" s="123" t="str">
        <f>IF(C27="","",+C27/C15)</f>
        <v/>
      </c>
      <c r="D28" s="123" t="str">
        <f t="shared" ref="D28:E28" si="6">IF(D27="","",+D27/D15)</f>
        <v/>
      </c>
      <c r="E28" s="123" t="str">
        <f t="shared" si="6"/>
        <v/>
      </c>
      <c r="F28" s="379"/>
    </row>
    <row r="29" spans="1:6" ht="17.649999999999999" customHeight="1" x14ac:dyDescent="0.35">
      <c r="A29" s="225" t="str">
        <f ca="1">Translations!$A$47</f>
        <v>Country need to meet global targets covered with the allocation amount</v>
      </c>
      <c r="B29" s="129"/>
      <c r="C29" s="155"/>
      <c r="D29" s="155"/>
      <c r="E29" s="155"/>
      <c r="F29" s="226"/>
    </row>
    <row r="30" spans="1:6" ht="45" customHeight="1" x14ac:dyDescent="0.35">
      <c r="A30" s="376" t="str">
        <f ca="1">Translations!$A$48</f>
        <v>E. Targets to be financed by allocation amount</v>
      </c>
      <c r="B30" s="236" t="s">
        <v>7</v>
      </c>
      <c r="C30" s="170"/>
      <c r="D30" s="170"/>
      <c r="E30" s="170"/>
      <c r="F30" s="390"/>
    </row>
    <row r="31" spans="1:6" ht="45" customHeight="1" x14ac:dyDescent="0.35">
      <c r="A31" s="377"/>
      <c r="B31" s="236" t="s">
        <v>8</v>
      </c>
      <c r="C31" s="123" t="str">
        <f>IF(C30=0,"",+C30/C15)</f>
        <v/>
      </c>
      <c r="D31" s="123" t="str">
        <f t="shared" ref="D31:E31" si="7">IF(D30=0,"",+D30/D15)</f>
        <v/>
      </c>
      <c r="E31" s="123" t="str">
        <f t="shared" si="7"/>
        <v/>
      </c>
      <c r="F31" s="391"/>
    </row>
    <row r="32" spans="1:6" ht="45" customHeight="1" x14ac:dyDescent="0.35">
      <c r="A32" s="376" t="str">
        <f ca="1">Translations!$A$49</f>
        <v>F. Coverage from allocation amount and other resources: E + C3</v>
      </c>
      <c r="B32" s="236" t="s">
        <v>7</v>
      </c>
      <c r="C32" s="122">
        <f>IF(C24="",C30,C30+C24)</f>
        <v>0</v>
      </c>
      <c r="D32" s="122">
        <f t="shared" ref="D32:E32" si="8">IF(D24="",D30,D30+D24)</f>
        <v>0</v>
      </c>
      <c r="E32" s="122">
        <f t="shared" si="8"/>
        <v>0</v>
      </c>
      <c r="F32" s="378"/>
    </row>
    <row r="33" spans="1:6" ht="45" customHeight="1" x14ac:dyDescent="0.35">
      <c r="A33" s="377"/>
      <c r="B33" s="236" t="s">
        <v>8</v>
      </c>
      <c r="C33" s="123" t="str">
        <f>IF(C32=0,"",+C32/C15)</f>
        <v/>
      </c>
      <c r="D33" s="123" t="str">
        <f t="shared" ref="D33:E33" si="9">IF(D32=0,"",+D32/D15)</f>
        <v/>
      </c>
      <c r="E33" s="123" t="str">
        <f t="shared" si="9"/>
        <v/>
      </c>
      <c r="F33" s="379"/>
    </row>
    <row r="34" spans="1:6" ht="45" customHeight="1" x14ac:dyDescent="0.35">
      <c r="A34" s="376" t="str">
        <f ca="1">Translations!$A$50</f>
        <v xml:space="preserve">G. Remaining gap: B1 - F </v>
      </c>
      <c r="B34" s="236" t="s">
        <v>7</v>
      </c>
      <c r="C34" s="122" t="str">
        <f>IF(C32=0,C15,C15-(C32))</f>
        <v/>
      </c>
      <c r="D34" s="122" t="str">
        <f t="shared" ref="D34:E34" si="10">IF(D32=0,D15,D15-(D32))</f>
        <v/>
      </c>
      <c r="E34" s="122" t="str">
        <f t="shared" si="10"/>
        <v/>
      </c>
      <c r="F34" s="378"/>
    </row>
    <row r="35" spans="1:6" ht="45" customHeight="1" x14ac:dyDescent="0.35">
      <c r="A35" s="377"/>
      <c r="B35" s="236" t="s">
        <v>8</v>
      </c>
      <c r="C35" s="123" t="str">
        <f>IF(C34="","",C34/C15)</f>
        <v/>
      </c>
      <c r="D35" s="123" t="str">
        <f t="shared" ref="D35:E35" si="11">IF(D34="","",D34/D15)</f>
        <v/>
      </c>
      <c r="E35" s="123" t="str">
        <f t="shared" si="11"/>
        <v/>
      </c>
      <c r="F35" s="379"/>
    </row>
    <row r="36" spans="1:6" x14ac:dyDescent="0.35">
      <c r="A36" s="116"/>
      <c r="B36" s="116"/>
      <c r="C36" s="357"/>
      <c r="D36" s="357"/>
      <c r="E36" s="357"/>
      <c r="F36" s="116"/>
    </row>
    <row r="37" spans="1:6" x14ac:dyDescent="0.35">
      <c r="A37" s="116"/>
      <c r="B37" s="116"/>
      <c r="C37" s="357"/>
      <c r="D37" s="357"/>
      <c r="E37" s="357"/>
      <c r="F37" s="116"/>
    </row>
    <row r="38" spans="1:6" ht="30" customHeight="1" x14ac:dyDescent="0.35">
      <c r="A38" s="215" t="str">
        <f ca="1">Translations!$A$127</f>
        <v>Treatment Programmatic Gap Table 2</v>
      </c>
      <c r="B38" s="216"/>
      <c r="C38" s="241"/>
      <c r="D38" s="241"/>
      <c r="E38" s="242"/>
      <c r="F38" s="243"/>
    </row>
    <row r="39" spans="1:6" ht="45" customHeight="1" x14ac:dyDescent="0.35">
      <c r="A39" s="217" t="str">
        <f ca="1">Translations!$A$21</f>
        <v>Priority Module</v>
      </c>
      <c r="B39" s="396" t="str">
        <f ca="1">'HIV dropdown'!$A$137</f>
        <v>Treatment, care and support</v>
      </c>
      <c r="C39" s="397"/>
      <c r="D39" s="397"/>
      <c r="E39" s="397"/>
      <c r="F39" s="398"/>
    </row>
    <row r="40" spans="1:6" ht="45" customHeight="1" x14ac:dyDescent="0.35">
      <c r="A40" s="217" t="str">
        <f ca="1">Translations!$A$22</f>
        <v>Selected coverage indicator</v>
      </c>
      <c r="B40" s="380" t="s">
        <v>2</v>
      </c>
      <c r="C40" s="381"/>
      <c r="D40" s="381"/>
      <c r="E40" s="381"/>
      <c r="F40" s="382"/>
    </row>
    <row r="41" spans="1:6" ht="17.649999999999999" customHeight="1" x14ac:dyDescent="0.35">
      <c r="A41" s="225" t="str">
        <f ca="1">Translations!$A$24</f>
        <v>Current national coverage</v>
      </c>
      <c r="B41" s="129"/>
      <c r="C41" s="155"/>
      <c r="D41" s="155"/>
      <c r="E41" s="155"/>
      <c r="F41" s="226"/>
    </row>
    <row r="42" spans="1:6" ht="45" customHeight="1" x14ac:dyDescent="0.35">
      <c r="A42" s="218" t="str">
        <f ca="1">Translations!$A$25</f>
        <v>Insert latest results</v>
      </c>
      <c r="B42" s="70"/>
      <c r="C42" s="153" t="str">
        <f ca="1">Translations!$A$26</f>
        <v>Year</v>
      </c>
      <c r="D42" s="169"/>
      <c r="E42" s="154" t="str">
        <f ca="1">Translations!$A$27</f>
        <v>Data source</v>
      </c>
      <c r="F42" s="17"/>
    </row>
    <row r="43" spans="1:6" ht="45" customHeight="1" x14ac:dyDescent="0.35">
      <c r="A43" s="244" t="str">
        <f ca="1">Translations!$A$28</f>
        <v>Comments</v>
      </c>
      <c r="B43" s="383"/>
      <c r="C43" s="384"/>
      <c r="D43" s="384"/>
      <c r="E43" s="384"/>
      <c r="F43" s="385"/>
    </row>
    <row r="44" spans="1:6" ht="45" customHeight="1" x14ac:dyDescent="0.35">
      <c r="A44" s="392"/>
      <c r="B44" s="238"/>
      <c r="C44" s="227" t="str">
        <f ca="1">Translations!$A$29</f>
        <v>Year 1</v>
      </c>
      <c r="D44" s="227" t="str">
        <f ca="1">Translations!$A$30</f>
        <v>Year 2</v>
      </c>
      <c r="E44" s="227" t="str">
        <f ca="1">Translations!$A$31</f>
        <v>Year 3</v>
      </c>
      <c r="F44" s="388" t="str">
        <f ca="1">Translations!$A$35</f>
        <v>Comments / Assumptions</v>
      </c>
    </row>
    <row r="45" spans="1:6" ht="45.65" customHeight="1" x14ac:dyDescent="0.35">
      <c r="A45" s="393"/>
      <c r="B45" s="234"/>
      <c r="C45" s="18" t="str">
        <f ca="1">TranslationsTB!$A$22</f>
        <v>Insert year</v>
      </c>
      <c r="D45" s="18" t="str">
        <f ca="1">TranslationsTB!$A$22</f>
        <v>Insert year</v>
      </c>
      <c r="E45" s="18" t="str">
        <f ca="1">TranslationsTB!$A$22</f>
        <v>Insert year</v>
      </c>
      <c r="F45" s="389"/>
    </row>
    <row r="46" spans="1:6" ht="17.649999999999999" customHeight="1" x14ac:dyDescent="0.35">
      <c r="A46" s="225" t="str">
        <f ca="1">Translations!$A$118</f>
        <v xml:space="preserve">Current estimated country need </v>
      </c>
      <c r="B46" s="127"/>
      <c r="C46" s="156"/>
      <c r="D46" s="156"/>
      <c r="E46" s="156"/>
      <c r="F46" s="245"/>
    </row>
    <row r="47" spans="1:6" ht="65.650000000000006" customHeight="1" x14ac:dyDescent="0.35">
      <c r="A47" s="249" t="str">
        <f ca="1">Translations!$A$38</f>
        <v>A. Total estimated number of all adults and/or children living with HIV</v>
      </c>
      <c r="B47" s="235" t="s">
        <v>7</v>
      </c>
      <c r="C47" s="337"/>
      <c r="D47" s="337"/>
      <c r="E47" s="337"/>
      <c r="F47" s="220"/>
    </row>
    <row r="48" spans="1:6" ht="45" customHeight="1" x14ac:dyDescent="0.35">
      <c r="A48" s="386" t="str">
        <f ca="1">Translations!$A$39</f>
        <v>B1. Global targets as per the Global AIDS Strategy</v>
      </c>
      <c r="B48" s="236" t="s">
        <v>7</v>
      </c>
      <c r="C48" s="122" t="str">
        <f>IF(C47="","",(C47*C49))</f>
        <v/>
      </c>
      <c r="D48" s="122" t="str">
        <f>IF(D47="","",(D47*D49))</f>
        <v/>
      </c>
      <c r="E48" s="122" t="str">
        <f>IF(E47="","",(E47*E49))</f>
        <v/>
      </c>
      <c r="F48" s="228"/>
    </row>
    <row r="49" spans="1:6" ht="45" customHeight="1" x14ac:dyDescent="0.35">
      <c r="A49" s="387"/>
      <c r="B49" s="236" t="s">
        <v>8</v>
      </c>
      <c r="C49" s="121">
        <f>95/100</f>
        <v>0.95</v>
      </c>
      <c r="D49" s="121">
        <f t="shared" ref="D49:E49" si="12">95/100</f>
        <v>0.95</v>
      </c>
      <c r="E49" s="121">
        <f t="shared" si="12"/>
        <v>0.95</v>
      </c>
      <c r="F49" s="228"/>
    </row>
    <row r="50" spans="1:6" ht="45" customHeight="1" x14ac:dyDescent="0.35">
      <c r="A50" s="386" t="str">
        <f ca="1">Translations!$A$40</f>
        <v>B2. Country targets</v>
      </c>
      <c r="B50" s="236" t="s">
        <v>7</v>
      </c>
      <c r="C50" s="170"/>
      <c r="D50" s="170"/>
      <c r="E50" s="170"/>
      <c r="F50" s="378"/>
    </row>
    <row r="51" spans="1:6" ht="45" customHeight="1" x14ac:dyDescent="0.35">
      <c r="A51" s="387"/>
      <c r="B51" s="236" t="s">
        <v>8</v>
      </c>
      <c r="C51" s="123" t="str">
        <f>IF(C50=0,"",+C50/C47)</f>
        <v/>
      </c>
      <c r="D51" s="123" t="str">
        <f>IF(D50=0,"",+D50/D47)</f>
        <v/>
      </c>
      <c r="E51" s="123" t="str">
        <f>IF(E50=0,"",+E50/E47)</f>
        <v/>
      </c>
      <c r="F51" s="379"/>
    </row>
    <row r="52" spans="1:6" ht="17.649999999999999" customHeight="1" x14ac:dyDescent="0.35">
      <c r="A52" s="225" t="str">
        <f ca="1">Translations!$A$41</f>
        <v>Country need to meet global targets already covered</v>
      </c>
      <c r="B52" s="129"/>
      <c r="C52" s="155"/>
      <c r="D52" s="155"/>
      <c r="E52" s="155"/>
      <c r="F52" s="226"/>
    </row>
    <row r="53" spans="1:6" ht="45" customHeight="1" x14ac:dyDescent="0.35">
      <c r="A53" s="386" t="str">
        <f ca="1">Translations!$A$42</f>
        <v>C1. Global target planned to be covered by domestic resources</v>
      </c>
      <c r="B53" s="235" t="s">
        <v>7</v>
      </c>
      <c r="C53" s="170"/>
      <c r="D53" s="170"/>
      <c r="E53" s="170"/>
      <c r="F53" s="17"/>
    </row>
    <row r="54" spans="1:6" ht="45" customHeight="1" x14ac:dyDescent="0.35">
      <c r="A54" s="387"/>
      <c r="B54" s="235" t="s">
        <v>8</v>
      </c>
      <c r="C54" s="123" t="str">
        <f>IF(C53=0,"",+C53/C48)</f>
        <v/>
      </c>
      <c r="D54" s="123" t="str">
        <f t="shared" ref="D54:E54" si="13">IF(D53=0,"",+D53/D48)</f>
        <v/>
      </c>
      <c r="E54" s="123" t="str">
        <f t="shared" si="13"/>
        <v/>
      </c>
      <c r="F54" s="17"/>
    </row>
    <row r="55" spans="1:6" ht="45" customHeight="1" x14ac:dyDescent="0.35">
      <c r="A55" s="386" t="str">
        <f ca="1">Translations!$A$43</f>
        <v>C2. Global target planned to be covered by external resources</v>
      </c>
      <c r="B55" s="235" t="s">
        <v>7</v>
      </c>
      <c r="C55" s="174"/>
      <c r="D55" s="174"/>
      <c r="E55" s="174"/>
      <c r="F55" s="175"/>
    </row>
    <row r="56" spans="1:6" ht="45" customHeight="1" x14ac:dyDescent="0.35">
      <c r="A56" s="387"/>
      <c r="B56" s="235" t="s">
        <v>8</v>
      </c>
      <c r="C56" s="123" t="str">
        <f>IF(C55="","",+C55/C48)</f>
        <v/>
      </c>
      <c r="D56" s="123" t="str">
        <f t="shared" ref="D56:E56" si="14">IF(D55="","",+D55/D48)</f>
        <v/>
      </c>
      <c r="E56" s="123" t="str">
        <f t="shared" si="14"/>
        <v/>
      </c>
      <c r="F56" s="176"/>
    </row>
    <row r="57" spans="1:6" ht="45" customHeight="1" x14ac:dyDescent="0.35">
      <c r="A57" s="386" t="str">
        <f ca="1">Translations!$A$44</f>
        <v>C3. Total global target already covered</v>
      </c>
      <c r="B57" s="235" t="s">
        <v>7</v>
      </c>
      <c r="C57" s="124">
        <f>C53+C55</f>
        <v>0</v>
      </c>
      <c r="D57" s="124">
        <f t="shared" ref="D57:E57" si="15">D53+D55</f>
        <v>0</v>
      </c>
      <c r="E57" s="124">
        <f t="shared" si="15"/>
        <v>0</v>
      </c>
      <c r="F57" s="246"/>
    </row>
    <row r="58" spans="1:6" ht="45" customHeight="1" x14ac:dyDescent="0.35">
      <c r="A58" s="387"/>
      <c r="B58" s="235" t="s">
        <v>8</v>
      </c>
      <c r="C58" s="123" t="str">
        <f>IF(C57=0,"",C57/C48)</f>
        <v/>
      </c>
      <c r="D58" s="123" t="str">
        <f t="shared" ref="D58:E58" si="16">IF(D57=0,"",D57/D48)</f>
        <v/>
      </c>
      <c r="E58" s="123" t="str">
        <f t="shared" si="16"/>
        <v/>
      </c>
      <c r="F58" s="246"/>
    </row>
    <row r="59" spans="1:6" ht="17.649999999999999" customHeight="1" x14ac:dyDescent="0.35">
      <c r="A59" s="225" t="str">
        <f ca="1">Translations!$A$45</f>
        <v>Programmatic gap</v>
      </c>
      <c r="B59" s="129"/>
      <c r="C59" s="155"/>
      <c r="D59" s="155"/>
      <c r="E59" s="155"/>
      <c r="F59" s="226"/>
    </row>
    <row r="60" spans="1:6" ht="45" customHeight="1" x14ac:dyDescent="0.35">
      <c r="A60" s="376" t="str">
        <f ca="1">Translations!$A$46</f>
        <v>D. Expected annual gap in meeting the need: B1 - C3</v>
      </c>
      <c r="B60" s="235" t="s">
        <v>7</v>
      </c>
      <c r="C60" s="122" t="str">
        <f>IF(C57=0,C48,C48-(C57))</f>
        <v/>
      </c>
      <c r="D60" s="122" t="str">
        <f t="shared" ref="D60:E60" si="17">IF(D57=0,D48,D48-(D57))</f>
        <v/>
      </c>
      <c r="E60" s="122" t="str">
        <f t="shared" si="17"/>
        <v/>
      </c>
      <c r="F60" s="378"/>
    </row>
    <row r="61" spans="1:6" ht="45" customHeight="1" x14ac:dyDescent="0.35">
      <c r="A61" s="377"/>
      <c r="B61" s="235" t="s">
        <v>8</v>
      </c>
      <c r="C61" s="123" t="str">
        <f>IF(C60="","",+C60/C48)</f>
        <v/>
      </c>
      <c r="D61" s="123" t="str">
        <f t="shared" ref="D61:E61" si="18">IF(D60="","",+D60/D48)</f>
        <v/>
      </c>
      <c r="E61" s="123" t="str">
        <f t="shared" si="18"/>
        <v/>
      </c>
      <c r="F61" s="379"/>
    </row>
    <row r="62" spans="1:6" ht="17.649999999999999" customHeight="1" x14ac:dyDescent="0.35">
      <c r="A62" s="225" t="str">
        <f ca="1">Translations!$A$47</f>
        <v>Country need to meet global targets covered with the allocation amount</v>
      </c>
      <c r="B62" s="129"/>
      <c r="C62" s="155"/>
      <c r="D62" s="155"/>
      <c r="E62" s="155"/>
      <c r="F62" s="226"/>
    </row>
    <row r="63" spans="1:6" ht="45" customHeight="1" x14ac:dyDescent="0.35">
      <c r="A63" s="376" t="str">
        <f ca="1">Translations!$A$48</f>
        <v>E. Targets to be financed by allocation amount</v>
      </c>
      <c r="B63" s="236" t="s">
        <v>7</v>
      </c>
      <c r="C63" s="170"/>
      <c r="D63" s="170"/>
      <c r="E63" s="170"/>
      <c r="F63" s="390"/>
    </row>
    <row r="64" spans="1:6" ht="45" customHeight="1" x14ac:dyDescent="0.35">
      <c r="A64" s="377"/>
      <c r="B64" s="236" t="s">
        <v>8</v>
      </c>
      <c r="C64" s="123" t="str">
        <f>IF(C63=0,"",+C63/C48)</f>
        <v/>
      </c>
      <c r="D64" s="123" t="str">
        <f t="shared" ref="D64:E64" si="19">IF(D63=0,"",+D63/D48)</f>
        <v/>
      </c>
      <c r="E64" s="123" t="str">
        <f t="shared" si="19"/>
        <v/>
      </c>
      <c r="F64" s="391"/>
    </row>
    <row r="65" spans="1:6" ht="45" customHeight="1" x14ac:dyDescent="0.35">
      <c r="A65" s="376" t="str">
        <f ca="1">Translations!$A$49</f>
        <v>F. Coverage from allocation amount and other resources: E + C3</v>
      </c>
      <c r="B65" s="236" t="s">
        <v>7</v>
      </c>
      <c r="C65" s="122">
        <f>IF(C57="",C63,C63+C57)</f>
        <v>0</v>
      </c>
      <c r="D65" s="122">
        <f t="shared" ref="D65:E65" si="20">IF(D57="",D63,D63+D57)</f>
        <v>0</v>
      </c>
      <c r="E65" s="122">
        <f t="shared" si="20"/>
        <v>0</v>
      </c>
      <c r="F65" s="378"/>
    </row>
    <row r="66" spans="1:6" ht="45" customHeight="1" x14ac:dyDescent="0.35">
      <c r="A66" s="377"/>
      <c r="B66" s="236" t="s">
        <v>8</v>
      </c>
      <c r="C66" s="123" t="str">
        <f>IF(C65=0,"",+C65/C48)</f>
        <v/>
      </c>
      <c r="D66" s="123" t="str">
        <f t="shared" ref="D66:E66" si="21">IF(D65=0,"",+D65/D48)</f>
        <v/>
      </c>
      <c r="E66" s="123" t="str">
        <f t="shared" si="21"/>
        <v/>
      </c>
      <c r="F66" s="379"/>
    </row>
    <row r="67" spans="1:6" ht="45" customHeight="1" x14ac:dyDescent="0.35">
      <c r="A67" s="376" t="str">
        <f ca="1">Translations!$A$50</f>
        <v xml:space="preserve">G. Remaining gap: B1 - F </v>
      </c>
      <c r="B67" s="236" t="s">
        <v>7</v>
      </c>
      <c r="C67" s="122" t="str">
        <f>IF(C65=0,C48,C48-(C65))</f>
        <v/>
      </c>
      <c r="D67" s="122" t="str">
        <f t="shared" ref="D67:E67" si="22">IF(D65=0,D48,D48-(D65))</f>
        <v/>
      </c>
      <c r="E67" s="122" t="str">
        <f t="shared" si="22"/>
        <v/>
      </c>
      <c r="F67" s="378"/>
    </row>
    <row r="68" spans="1:6" ht="45" customHeight="1" x14ac:dyDescent="0.35">
      <c r="A68" s="377"/>
      <c r="B68" s="236" t="s">
        <v>8</v>
      </c>
      <c r="C68" s="123" t="str">
        <f>IF(C67="","",C67/C48)</f>
        <v/>
      </c>
      <c r="D68" s="123" t="str">
        <f t="shared" ref="D68:E68" si="23">IF(D67="","",D67/D48)</f>
        <v/>
      </c>
      <c r="E68" s="123" t="str">
        <f t="shared" si="23"/>
        <v/>
      </c>
      <c r="F68" s="379"/>
    </row>
    <row r="69" spans="1:6" x14ac:dyDescent="0.35">
      <c r="A69" s="206"/>
      <c r="B69" s="206"/>
      <c r="C69" s="358"/>
      <c r="D69" s="358"/>
      <c r="E69" s="358"/>
      <c r="F69" s="206"/>
    </row>
    <row r="70" spans="1:6" x14ac:dyDescent="0.35">
      <c r="A70" s="206"/>
      <c r="B70" s="206"/>
      <c r="C70" s="358"/>
      <c r="D70" s="358"/>
      <c r="E70" s="358"/>
      <c r="F70" s="206"/>
    </row>
    <row r="71" spans="1:6" ht="30" customHeight="1" x14ac:dyDescent="0.35">
      <c r="A71" s="215" t="str">
        <f ca="1">Translations!$A$128</f>
        <v>Treatment Programmatic Gap Table 3</v>
      </c>
      <c r="B71" s="216"/>
      <c r="C71" s="241"/>
      <c r="D71" s="241"/>
      <c r="E71" s="242"/>
      <c r="F71" s="243"/>
    </row>
    <row r="72" spans="1:6" ht="45" customHeight="1" x14ac:dyDescent="0.35">
      <c r="A72" s="217" t="str">
        <f ca="1">Translations!$A$21</f>
        <v>Priority Module</v>
      </c>
      <c r="B72" s="396" t="str">
        <f ca="1">'HIV dropdown'!$A$137</f>
        <v>Treatment, care and support</v>
      </c>
      <c r="C72" s="397"/>
      <c r="D72" s="397"/>
      <c r="E72" s="397"/>
      <c r="F72" s="398"/>
    </row>
    <row r="73" spans="1:6" ht="45" customHeight="1" x14ac:dyDescent="0.35">
      <c r="A73" s="217" t="str">
        <f ca="1">Translations!$A$22</f>
        <v>Selected coverage indicator</v>
      </c>
      <c r="B73" s="380" t="s">
        <v>2</v>
      </c>
      <c r="C73" s="381"/>
      <c r="D73" s="381"/>
      <c r="E73" s="381"/>
      <c r="F73" s="382"/>
    </row>
    <row r="74" spans="1:6" ht="17.649999999999999" customHeight="1" x14ac:dyDescent="0.35">
      <c r="A74" s="225" t="str">
        <f ca="1">Translations!$A$24</f>
        <v>Current national coverage</v>
      </c>
      <c r="B74" s="129"/>
      <c r="C74" s="155"/>
      <c r="D74" s="155"/>
      <c r="E74" s="155"/>
      <c r="F74" s="226"/>
    </row>
    <row r="75" spans="1:6" ht="45" customHeight="1" x14ac:dyDescent="0.35">
      <c r="A75" s="218" t="str">
        <f ca="1">Translations!$A$25</f>
        <v>Insert latest results</v>
      </c>
      <c r="B75" s="70"/>
      <c r="C75" s="153" t="str">
        <f ca="1">Translations!$A$26</f>
        <v>Year</v>
      </c>
      <c r="D75" s="169"/>
      <c r="E75" s="154" t="str">
        <f ca="1">Translations!$A$27</f>
        <v>Data source</v>
      </c>
      <c r="F75" s="17"/>
    </row>
    <row r="76" spans="1:6" ht="45" customHeight="1" x14ac:dyDescent="0.35">
      <c r="A76" s="244" t="str">
        <f ca="1">Translations!$A$28</f>
        <v>Comments</v>
      </c>
      <c r="B76" s="383"/>
      <c r="C76" s="384"/>
      <c r="D76" s="384"/>
      <c r="E76" s="384"/>
      <c r="F76" s="385"/>
    </row>
    <row r="77" spans="1:6" ht="45" customHeight="1" x14ac:dyDescent="0.35">
      <c r="A77" s="239"/>
      <c r="B77" s="247"/>
      <c r="C77" s="227" t="str">
        <f ca="1">Translations!$A$29</f>
        <v>Year 1</v>
      </c>
      <c r="D77" s="227" t="str">
        <f ca="1">Translations!$A$30</f>
        <v>Year 2</v>
      </c>
      <c r="E77" s="227" t="str">
        <f ca="1">Translations!$A$31</f>
        <v>Year 3</v>
      </c>
      <c r="F77" s="388" t="str">
        <f ca="1">Translations!$A$35</f>
        <v>Comments / Assumptions</v>
      </c>
    </row>
    <row r="78" spans="1:6" ht="45" customHeight="1" x14ac:dyDescent="0.35">
      <c r="A78" s="240"/>
      <c r="B78" s="248"/>
      <c r="C78" s="18" t="str">
        <f ca="1">TranslationsTB!$A$22</f>
        <v>Insert year</v>
      </c>
      <c r="D78" s="18" t="str">
        <f ca="1">TranslationsTB!$A$22</f>
        <v>Insert year</v>
      </c>
      <c r="E78" s="18" t="str">
        <f ca="1">TranslationsTB!$A$22</f>
        <v>Insert year</v>
      </c>
      <c r="F78" s="389"/>
    </row>
    <row r="79" spans="1:6" ht="17.649999999999999" customHeight="1" x14ac:dyDescent="0.35">
      <c r="A79" s="225" t="str">
        <f ca="1">Translations!$A$118</f>
        <v xml:space="preserve">Current estimated country need </v>
      </c>
      <c r="B79" s="127"/>
      <c r="C79" s="156"/>
      <c r="D79" s="156"/>
      <c r="E79" s="156"/>
      <c r="F79" s="245"/>
    </row>
    <row r="80" spans="1:6" ht="61.5" customHeight="1" x14ac:dyDescent="0.35">
      <c r="A80" s="249" t="str">
        <f ca="1">Translations!$A$38</f>
        <v>A. Total estimated number of all adults and/or children living with HIV</v>
      </c>
      <c r="B80" s="235" t="s">
        <v>7</v>
      </c>
      <c r="C80" s="337"/>
      <c r="D80" s="337"/>
      <c r="E80" s="337"/>
      <c r="F80" s="220"/>
    </row>
    <row r="81" spans="1:6" ht="45" customHeight="1" x14ac:dyDescent="0.35">
      <c r="A81" s="386" t="str">
        <f ca="1">Translations!$A$39</f>
        <v>B1. Global targets as per the Global AIDS Strategy</v>
      </c>
      <c r="B81" s="236" t="s">
        <v>7</v>
      </c>
      <c r="C81" s="122" t="str">
        <f>IF(C80="","",(C80*C82))</f>
        <v/>
      </c>
      <c r="D81" s="122" t="str">
        <f>IF(D80="","",(D80*D82))</f>
        <v/>
      </c>
      <c r="E81" s="122" t="str">
        <f>IF(E80="","",(E80*E82))</f>
        <v/>
      </c>
      <c r="F81" s="228"/>
    </row>
    <row r="82" spans="1:6" ht="45" customHeight="1" x14ac:dyDescent="0.35">
      <c r="A82" s="387"/>
      <c r="B82" s="236" t="s">
        <v>8</v>
      </c>
      <c r="C82" s="121">
        <f>95/100</f>
        <v>0.95</v>
      </c>
      <c r="D82" s="121">
        <f t="shared" ref="D82:E82" si="24">95/100</f>
        <v>0.95</v>
      </c>
      <c r="E82" s="121">
        <f t="shared" si="24"/>
        <v>0.95</v>
      </c>
      <c r="F82" s="228"/>
    </row>
    <row r="83" spans="1:6" ht="45" customHeight="1" x14ac:dyDescent="0.35">
      <c r="A83" s="386" t="str">
        <f ca="1">Translations!$A$40</f>
        <v>B2. Country targets</v>
      </c>
      <c r="B83" s="236" t="s">
        <v>7</v>
      </c>
      <c r="C83" s="170"/>
      <c r="D83" s="170"/>
      <c r="E83" s="170"/>
      <c r="F83" s="378"/>
    </row>
    <row r="84" spans="1:6" ht="45" customHeight="1" x14ac:dyDescent="0.35">
      <c r="A84" s="387"/>
      <c r="B84" s="236" t="s">
        <v>8</v>
      </c>
      <c r="C84" s="123" t="str">
        <f>IF(C83=0,"",+C83/C80)</f>
        <v/>
      </c>
      <c r="D84" s="123" t="str">
        <f>IF(D83=0,"",+D83/D80)</f>
        <v/>
      </c>
      <c r="E84" s="123" t="str">
        <f>IF(E83=0,"",+E83/E80)</f>
        <v/>
      </c>
      <c r="F84" s="379"/>
    </row>
    <row r="85" spans="1:6" ht="17.649999999999999" customHeight="1" x14ac:dyDescent="0.35">
      <c r="A85" s="225" t="str">
        <f ca="1">Translations!$A$41</f>
        <v>Country need to meet global targets already covered</v>
      </c>
      <c r="B85" s="129"/>
      <c r="C85" s="155"/>
      <c r="D85" s="155"/>
      <c r="E85" s="155"/>
      <c r="F85" s="226"/>
    </row>
    <row r="86" spans="1:6" ht="45" customHeight="1" x14ac:dyDescent="0.35">
      <c r="A86" s="386" t="str">
        <f ca="1">Translations!$A$42</f>
        <v>C1. Global target planned to be covered by domestic resources</v>
      </c>
      <c r="B86" s="235" t="s">
        <v>7</v>
      </c>
      <c r="C86" s="170"/>
      <c r="D86" s="170"/>
      <c r="E86" s="170"/>
      <c r="F86" s="17"/>
    </row>
    <row r="87" spans="1:6" ht="45" customHeight="1" x14ac:dyDescent="0.35">
      <c r="A87" s="387"/>
      <c r="B87" s="235" t="s">
        <v>8</v>
      </c>
      <c r="C87" s="123" t="str">
        <f>IF(C86=0,"",+C86/C81)</f>
        <v/>
      </c>
      <c r="D87" s="123" t="str">
        <f t="shared" ref="D87:E87" si="25">IF(D86=0,"",+D86/D81)</f>
        <v/>
      </c>
      <c r="E87" s="123" t="str">
        <f t="shared" si="25"/>
        <v/>
      </c>
      <c r="F87" s="17"/>
    </row>
    <row r="88" spans="1:6" ht="45" customHeight="1" x14ac:dyDescent="0.35">
      <c r="A88" s="386" t="str">
        <f ca="1">Translations!$A$43</f>
        <v>C2. Global target planned to be covered by external resources</v>
      </c>
      <c r="B88" s="235" t="s">
        <v>7</v>
      </c>
      <c r="C88" s="174"/>
      <c r="D88" s="174"/>
      <c r="E88" s="174"/>
      <c r="F88" s="175"/>
    </row>
    <row r="89" spans="1:6" ht="45" customHeight="1" x14ac:dyDescent="0.35">
      <c r="A89" s="387"/>
      <c r="B89" s="235" t="s">
        <v>8</v>
      </c>
      <c r="C89" s="123" t="str">
        <f>IF(C88="","",+C88/C81)</f>
        <v/>
      </c>
      <c r="D89" s="123" t="str">
        <f t="shared" ref="D89:E89" si="26">IF(D88="","",+D88/D81)</f>
        <v/>
      </c>
      <c r="E89" s="123" t="str">
        <f t="shared" si="26"/>
        <v/>
      </c>
      <c r="F89" s="176"/>
    </row>
    <row r="90" spans="1:6" ht="45" customHeight="1" x14ac:dyDescent="0.35">
      <c r="A90" s="386" t="str">
        <f ca="1">Translations!$A$44</f>
        <v>C3. Total global target already covered</v>
      </c>
      <c r="B90" s="235" t="s">
        <v>7</v>
      </c>
      <c r="C90" s="124">
        <f>C86+C88</f>
        <v>0</v>
      </c>
      <c r="D90" s="124">
        <f t="shared" ref="D90:E90" si="27">D86+D88</f>
        <v>0</v>
      </c>
      <c r="E90" s="124">
        <f t="shared" si="27"/>
        <v>0</v>
      </c>
      <c r="F90" s="246"/>
    </row>
    <row r="91" spans="1:6" ht="45" customHeight="1" x14ac:dyDescent="0.35">
      <c r="A91" s="387"/>
      <c r="B91" s="235" t="s">
        <v>8</v>
      </c>
      <c r="C91" s="123" t="str">
        <f>IF(C90=0,"",C90/C81)</f>
        <v/>
      </c>
      <c r="D91" s="123" t="str">
        <f t="shared" ref="D91:E91" si="28">IF(D90=0,"",D90/D81)</f>
        <v/>
      </c>
      <c r="E91" s="123" t="str">
        <f t="shared" si="28"/>
        <v/>
      </c>
      <c r="F91" s="246"/>
    </row>
    <row r="92" spans="1:6" ht="17.649999999999999" customHeight="1" x14ac:dyDescent="0.35">
      <c r="A92" s="225" t="str">
        <f ca="1">Translations!$A$45</f>
        <v>Programmatic gap</v>
      </c>
      <c r="B92" s="129"/>
      <c r="C92" s="155"/>
      <c r="D92" s="155"/>
      <c r="E92" s="155"/>
      <c r="F92" s="226"/>
    </row>
    <row r="93" spans="1:6" ht="45" customHeight="1" x14ac:dyDescent="0.35">
      <c r="A93" s="376" t="str">
        <f ca="1">Translations!$A$46</f>
        <v>D. Expected annual gap in meeting the need: B1 - C3</v>
      </c>
      <c r="B93" s="235" t="s">
        <v>7</v>
      </c>
      <c r="C93" s="122" t="str">
        <f>IF(C90=0,C81,C81-(C90))</f>
        <v/>
      </c>
      <c r="D93" s="122" t="str">
        <f t="shared" ref="D93:E93" si="29">IF(D90=0,D81,D81-(D90))</f>
        <v/>
      </c>
      <c r="E93" s="122" t="str">
        <f t="shared" si="29"/>
        <v/>
      </c>
      <c r="F93" s="378"/>
    </row>
    <row r="94" spans="1:6" ht="45" customHeight="1" x14ac:dyDescent="0.35">
      <c r="A94" s="377"/>
      <c r="B94" s="235" t="s">
        <v>8</v>
      </c>
      <c r="C94" s="123" t="str">
        <f>IF(C93="","",+C93/C81)</f>
        <v/>
      </c>
      <c r="D94" s="123" t="str">
        <f t="shared" ref="D94:E94" si="30">IF(D93="","",+D93/D81)</f>
        <v/>
      </c>
      <c r="E94" s="123" t="str">
        <f t="shared" si="30"/>
        <v/>
      </c>
      <c r="F94" s="379"/>
    </row>
    <row r="95" spans="1:6" ht="17.649999999999999" customHeight="1" x14ac:dyDescent="0.35">
      <c r="A95" s="225" t="str">
        <f ca="1">Translations!$A$47</f>
        <v>Country need to meet global targets covered with the allocation amount</v>
      </c>
      <c r="B95" s="129"/>
      <c r="C95" s="155"/>
      <c r="D95" s="155"/>
      <c r="E95" s="155"/>
      <c r="F95" s="226"/>
    </row>
    <row r="96" spans="1:6" ht="45" customHeight="1" x14ac:dyDescent="0.35">
      <c r="A96" s="376" t="str">
        <f ca="1">Translations!$A$48</f>
        <v>E. Targets to be financed by allocation amount</v>
      </c>
      <c r="B96" s="236" t="s">
        <v>7</v>
      </c>
      <c r="C96" s="170"/>
      <c r="D96" s="170"/>
      <c r="E96" s="170"/>
      <c r="F96" s="390"/>
    </row>
    <row r="97" spans="1:6" ht="45" customHeight="1" x14ac:dyDescent="0.35">
      <c r="A97" s="377"/>
      <c r="B97" s="236" t="s">
        <v>8</v>
      </c>
      <c r="C97" s="123" t="str">
        <f>IF(C96=0,"",+C96/C81)</f>
        <v/>
      </c>
      <c r="D97" s="123" t="str">
        <f t="shared" ref="D97:E97" si="31">IF(D96=0,"",+D96/D81)</f>
        <v/>
      </c>
      <c r="E97" s="123" t="str">
        <f t="shared" si="31"/>
        <v/>
      </c>
      <c r="F97" s="391"/>
    </row>
    <row r="98" spans="1:6" ht="45" customHeight="1" x14ac:dyDescent="0.35">
      <c r="A98" s="376" t="str">
        <f ca="1">Translations!$A$49</f>
        <v>F. Coverage from allocation amount and other resources: E + C3</v>
      </c>
      <c r="B98" s="236" t="s">
        <v>7</v>
      </c>
      <c r="C98" s="122">
        <f>IF(C90="",C96,C96+C90)</f>
        <v>0</v>
      </c>
      <c r="D98" s="122">
        <f t="shared" ref="D98:E98" si="32">IF(D90="",D96,D96+D90)</f>
        <v>0</v>
      </c>
      <c r="E98" s="122">
        <f t="shared" si="32"/>
        <v>0</v>
      </c>
      <c r="F98" s="378"/>
    </row>
    <row r="99" spans="1:6" ht="45" customHeight="1" x14ac:dyDescent="0.35">
      <c r="A99" s="377"/>
      <c r="B99" s="236" t="s">
        <v>8</v>
      </c>
      <c r="C99" s="123" t="str">
        <f>IF(C98=0,"",+C98/C81)</f>
        <v/>
      </c>
      <c r="D99" s="123" t="str">
        <f t="shared" ref="D99:E99" si="33">IF(D98=0,"",+D98/D81)</f>
        <v/>
      </c>
      <c r="E99" s="123" t="str">
        <f t="shared" si="33"/>
        <v/>
      </c>
      <c r="F99" s="379"/>
    </row>
    <row r="100" spans="1:6" ht="45" customHeight="1" x14ac:dyDescent="0.35">
      <c r="A100" s="376" t="str">
        <f ca="1">Translations!$A$50</f>
        <v xml:space="preserve">G. Remaining gap: B1 - F </v>
      </c>
      <c r="B100" s="236" t="s">
        <v>7</v>
      </c>
      <c r="C100" s="122" t="str">
        <f>IF(C98=0,C81,C81-(C98))</f>
        <v/>
      </c>
      <c r="D100" s="122" t="str">
        <f t="shared" ref="D100:E100" si="34">IF(D98=0,D81,D81-(D98))</f>
        <v/>
      </c>
      <c r="E100" s="122" t="str">
        <f t="shared" si="34"/>
        <v/>
      </c>
      <c r="F100" s="378"/>
    </row>
    <row r="101" spans="1:6" ht="45" customHeight="1" x14ac:dyDescent="0.35">
      <c r="A101" s="377"/>
      <c r="B101" s="236" t="s">
        <v>8</v>
      </c>
      <c r="C101" s="123" t="str">
        <f>IF(C100="","",C100/C81)</f>
        <v/>
      </c>
      <c r="D101" s="123" t="str">
        <f t="shared" ref="D101:E101" si="35">IF(D100="","",D100/D81)</f>
        <v/>
      </c>
      <c r="E101" s="123" t="str">
        <f t="shared" si="35"/>
        <v/>
      </c>
      <c r="F101" s="379"/>
    </row>
    <row r="102" spans="1:6" x14ac:dyDescent="0.35">
      <c r="A102" s="402" t="s">
        <v>9</v>
      </c>
      <c r="B102" s="403"/>
      <c r="C102" s="403"/>
      <c r="D102" s="403"/>
      <c r="E102" s="403"/>
      <c r="F102" s="404"/>
    </row>
    <row r="103" spans="1:6" x14ac:dyDescent="0.35">
      <c r="A103" s="405"/>
      <c r="B103" s="406"/>
      <c r="C103" s="406"/>
      <c r="D103" s="406"/>
      <c r="E103" s="406"/>
      <c r="F103" s="407"/>
    </row>
    <row r="104" spans="1:6" x14ac:dyDescent="0.35">
      <c r="A104" s="405"/>
      <c r="B104" s="406"/>
      <c r="C104" s="406"/>
      <c r="D104" s="406"/>
      <c r="E104" s="406"/>
      <c r="F104" s="407"/>
    </row>
    <row r="105" spans="1:6" x14ac:dyDescent="0.35">
      <c r="A105" s="405"/>
      <c r="B105" s="406"/>
      <c r="C105" s="406"/>
      <c r="D105" s="406"/>
      <c r="E105" s="406"/>
      <c r="F105" s="407"/>
    </row>
    <row r="106" spans="1:6" x14ac:dyDescent="0.35">
      <c r="A106" s="405"/>
      <c r="B106" s="406"/>
      <c r="C106" s="406"/>
      <c r="D106" s="406"/>
      <c r="E106" s="406"/>
      <c r="F106" s="407"/>
    </row>
    <row r="107" spans="1:6" x14ac:dyDescent="0.35">
      <c r="A107" s="405"/>
      <c r="B107" s="406"/>
      <c r="C107" s="406"/>
      <c r="D107" s="406"/>
      <c r="E107" s="406"/>
      <c r="F107" s="407"/>
    </row>
    <row r="108" spans="1:6" x14ac:dyDescent="0.35">
      <c r="A108" s="405"/>
      <c r="B108" s="406"/>
      <c r="C108" s="406"/>
      <c r="D108" s="406"/>
      <c r="E108" s="406"/>
      <c r="F108" s="407"/>
    </row>
    <row r="109" spans="1:6" x14ac:dyDescent="0.35">
      <c r="A109" s="405"/>
      <c r="B109" s="406"/>
      <c r="C109" s="406"/>
      <c r="D109" s="406"/>
      <c r="E109" s="406"/>
      <c r="F109" s="407"/>
    </row>
    <row r="110" spans="1:6" x14ac:dyDescent="0.35">
      <c r="A110" s="405"/>
      <c r="B110" s="406"/>
      <c r="C110" s="406"/>
      <c r="D110" s="406"/>
      <c r="E110" s="406"/>
      <c r="F110" s="407"/>
    </row>
    <row r="111" spans="1:6" x14ac:dyDescent="0.35">
      <c r="A111" s="405"/>
      <c r="B111" s="406"/>
      <c r="C111" s="406"/>
      <c r="D111" s="406"/>
      <c r="E111" s="406"/>
      <c r="F111" s="407"/>
    </row>
    <row r="112" spans="1:6" x14ac:dyDescent="0.35">
      <c r="A112" s="408"/>
      <c r="B112" s="409"/>
      <c r="C112" s="409"/>
      <c r="D112" s="409"/>
      <c r="E112" s="409"/>
      <c r="F112" s="410"/>
    </row>
  </sheetData>
  <sheetProtection algorithmName="SHA-512" hashValue="xoZGRSVjUxwrNcVFVU+sxDhctmHxjmVqCn9p/HXsSWee1Xu4mIjL7vye9Bciulj+Cqm+W0bjw0HRQ15fbP60tw==" saltValue="JPyUuTd8uMVQJUIyqXyFfA==" spinCount="100000" sheet="1" formatColumns="0" formatRows="0"/>
  <mergeCells count="61">
    <mergeCell ref="F11:F12"/>
    <mergeCell ref="A15:A16"/>
    <mergeCell ref="A102:F112"/>
    <mergeCell ref="A17:A18"/>
    <mergeCell ref="A34:A35"/>
    <mergeCell ref="F17:F18"/>
    <mergeCell ref="F30:F31"/>
    <mergeCell ref="F27:F28"/>
    <mergeCell ref="F32:F33"/>
    <mergeCell ref="A22:A23"/>
    <mergeCell ref="A24:A25"/>
    <mergeCell ref="A20:A21"/>
    <mergeCell ref="A27:A28"/>
    <mergeCell ref="A32:A33"/>
    <mergeCell ref="B39:F39"/>
    <mergeCell ref="B72:F72"/>
    <mergeCell ref="A1:E1"/>
    <mergeCell ref="A2:E2"/>
    <mergeCell ref="A3:E3"/>
    <mergeCell ref="A4:F4"/>
    <mergeCell ref="B10:F10"/>
    <mergeCell ref="B6:F6"/>
    <mergeCell ref="F1:F3"/>
    <mergeCell ref="B7:F7"/>
    <mergeCell ref="A57:A58"/>
    <mergeCell ref="A60:A61"/>
    <mergeCell ref="A63:A64"/>
    <mergeCell ref="F34:F35"/>
    <mergeCell ref="A30:A31"/>
    <mergeCell ref="B43:F43"/>
    <mergeCell ref="F44:F45"/>
    <mergeCell ref="B40:F40"/>
    <mergeCell ref="A44:A45"/>
    <mergeCell ref="A48:A49"/>
    <mergeCell ref="A50:A51"/>
    <mergeCell ref="F50:F51"/>
    <mergeCell ref="A53:A54"/>
    <mergeCell ref="A55:A56"/>
    <mergeCell ref="F98:F99"/>
    <mergeCell ref="F60:F61"/>
    <mergeCell ref="F63:F64"/>
    <mergeCell ref="A65:A66"/>
    <mergeCell ref="F65:F66"/>
    <mergeCell ref="A88:A89"/>
    <mergeCell ref="A90:A91"/>
    <mergeCell ref="A100:A101"/>
    <mergeCell ref="A67:A68"/>
    <mergeCell ref="F67:F68"/>
    <mergeCell ref="B73:F73"/>
    <mergeCell ref="B76:F76"/>
    <mergeCell ref="A86:A87"/>
    <mergeCell ref="F77:F78"/>
    <mergeCell ref="A81:A82"/>
    <mergeCell ref="A83:A84"/>
    <mergeCell ref="F83:F84"/>
    <mergeCell ref="F100:F101"/>
    <mergeCell ref="A93:A94"/>
    <mergeCell ref="F93:F94"/>
    <mergeCell ref="A96:A97"/>
    <mergeCell ref="F96:F97"/>
    <mergeCell ref="A98:A99"/>
  </mergeCells>
  <pageMargins left="0.7" right="0.7" top="0.75" bottom="0.75" header="0.3" footer="0.3"/>
  <pageSetup paperSize="8" scale="83" fitToHeight="0" orientation="portrait" r:id="rId1"/>
  <rowBreaks count="4" manualBreakCount="4">
    <brk id="33" max="5" man="1"/>
    <brk id="36" max="6" man="1"/>
    <brk id="66" max="5" man="1"/>
    <brk id="97" max="5" man="1"/>
  </rowBreaks>
  <extLst>
    <ext xmlns:x14="http://schemas.microsoft.com/office/spreadsheetml/2009/9/main" uri="{CCE6A557-97BC-4b89-ADB6-D9C93CAAB3DF}">
      <x14:dataValidations xmlns:xm="http://schemas.microsoft.com/office/excel/2006/main" xWindow="704" yWindow="459" count="1">
        <x14:dataValidation type="list" allowBlank="1" showInputMessage="1" showErrorMessage="1" xr:uid="{CADBCAD8-EF00-410F-BC1D-797BFD6D6AB6}">
          <x14:formula1>
            <xm:f>'HIV dropdown'!$E$137:$E$140</xm:f>
          </x14:formula1>
          <xm:sqref>B7:F7 B40:F40 B73:F73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56CF-F2C3-4E25-9653-AF9BE3176D94}">
  <sheetPr codeName="Sheet10">
    <tabColor rgb="FFFF7C80"/>
    <pageSetUpPr fitToPage="1"/>
  </sheetPr>
  <dimension ref="A1:T46"/>
  <sheetViews>
    <sheetView view="pageBreakPreview" zoomScale="60" zoomScaleNormal="80" zoomScalePageLayoutView="80" workbookViewId="0">
      <selection activeCell="B9" sqref="B9"/>
    </sheetView>
  </sheetViews>
  <sheetFormatPr defaultColWidth="9" defaultRowHeight="14.5" x14ac:dyDescent="0.35"/>
  <cols>
    <col min="1" max="1" width="30.08203125" style="41" customWidth="1"/>
    <col min="2" max="5" width="11.58203125" style="41" customWidth="1"/>
    <col min="6" max="6" width="68.25" style="41" customWidth="1"/>
    <col min="7" max="7" width="9" style="41"/>
    <col min="8" max="8" width="10.08203125" style="41" customWidth="1"/>
    <col min="9" max="9" width="10.58203125" style="41" customWidth="1"/>
    <col min="10" max="10" width="12.08203125" style="41" customWidth="1"/>
    <col min="11" max="16384" width="9" style="41"/>
  </cols>
  <sheetData>
    <row r="1" spans="1:20" s="113" customFormat="1" ht="22.5" customHeight="1" x14ac:dyDescent="0.3">
      <c r="A1" s="394" t="s">
        <v>3</v>
      </c>
      <c r="B1" s="394"/>
      <c r="C1" s="394"/>
      <c r="D1" s="394"/>
      <c r="E1" s="394"/>
      <c r="F1" s="399" t="str">
        <f ca="1">Translations!$G$115</f>
        <v>Latest version updated: 13 March 2023</v>
      </c>
      <c r="G1" s="117"/>
      <c r="H1" s="117"/>
      <c r="I1" s="117"/>
      <c r="J1" s="117"/>
      <c r="K1" s="117"/>
      <c r="L1" s="117"/>
      <c r="M1" s="118"/>
      <c r="N1" s="118"/>
      <c r="O1" s="118"/>
      <c r="P1" s="118"/>
      <c r="Q1" s="118"/>
      <c r="R1" s="118"/>
      <c r="S1" s="118"/>
      <c r="T1" s="118"/>
    </row>
    <row r="2" spans="1:20" s="113" customFormat="1" ht="22.5" customHeight="1" x14ac:dyDescent="0.3">
      <c r="A2" s="394" t="s">
        <v>975</v>
      </c>
      <c r="B2" s="394"/>
      <c r="C2" s="394"/>
      <c r="D2" s="394"/>
      <c r="E2" s="394"/>
      <c r="F2" s="400"/>
      <c r="G2" s="117"/>
      <c r="H2" s="117"/>
      <c r="I2" s="117"/>
      <c r="J2" s="117"/>
      <c r="K2" s="117"/>
      <c r="L2" s="117"/>
      <c r="M2" s="118"/>
      <c r="N2" s="118"/>
      <c r="O2" s="118"/>
      <c r="P2" s="118"/>
      <c r="Q2" s="118"/>
      <c r="R2" s="118"/>
      <c r="S2" s="118"/>
      <c r="T2" s="118"/>
    </row>
    <row r="3" spans="1:20" s="113" customFormat="1" ht="22.5" customHeight="1" x14ac:dyDescent="0.3">
      <c r="A3" s="394" t="s">
        <v>4</v>
      </c>
      <c r="B3" s="394"/>
      <c r="C3" s="394"/>
      <c r="D3" s="394"/>
      <c r="E3" s="394"/>
      <c r="F3" s="401"/>
      <c r="G3" s="117"/>
      <c r="H3" s="117"/>
      <c r="I3" s="117"/>
      <c r="J3" s="117"/>
      <c r="K3" s="117"/>
      <c r="L3" s="117"/>
      <c r="M3" s="118"/>
      <c r="N3" s="118"/>
      <c r="O3" s="118"/>
      <c r="P3" s="118"/>
      <c r="Q3" s="118"/>
      <c r="R3" s="118"/>
      <c r="S3" s="118"/>
      <c r="T3" s="118"/>
    </row>
    <row r="4" spans="1:20" ht="45" customHeight="1" x14ac:dyDescent="0.35">
      <c r="A4" s="395" t="str">
        <f ca="1">Translations!$G$113</f>
        <v xml:space="preserve">Carefully read the instructions in the "Instructions" tab before completing the programmatic gap analysis table. 
The instructions have been tailored to each specific module/intervention. </v>
      </c>
      <c r="B4" s="395"/>
      <c r="C4" s="395"/>
      <c r="D4" s="395"/>
      <c r="E4" s="395"/>
      <c r="F4" s="395"/>
    </row>
    <row r="5" spans="1:20" ht="30" customHeight="1" x14ac:dyDescent="0.35">
      <c r="A5" s="215" t="str">
        <f ca="1">Translations!$A$129</f>
        <v>EMTCT Programmatic Gap Table 1</v>
      </c>
      <c r="B5" s="268"/>
      <c r="C5" s="268"/>
      <c r="D5" s="268"/>
      <c r="E5" s="269"/>
      <c r="F5" s="270"/>
    </row>
    <row r="6" spans="1:20" ht="45" customHeight="1" x14ac:dyDescent="0.35">
      <c r="A6" s="217" t="str">
        <f ca="1">Translations!$A$21</f>
        <v>Priority Module</v>
      </c>
      <c r="B6" s="396" t="str">
        <f ca="1">'HIV dropdown'!$A$144</f>
        <v>Elimination of vertical transmission of HIV, syphilis and hepatitis B</v>
      </c>
      <c r="C6" s="397"/>
      <c r="D6" s="397"/>
      <c r="E6" s="397"/>
      <c r="F6" s="398"/>
    </row>
    <row r="7" spans="1:20" ht="45" customHeight="1" x14ac:dyDescent="0.35">
      <c r="A7" s="217" t="str">
        <f ca="1">Translations!$A$22</f>
        <v>Selected coverage indicator</v>
      </c>
      <c r="B7" s="415" t="str">
        <f ca="1">'HIV dropdown'!$E$144</f>
        <v xml:space="preserve">Percentage of pregnant women living with HIV who received antiretroviral medicine to reduce the risk of vertical transmission of HIV </v>
      </c>
      <c r="C7" s="416"/>
      <c r="D7" s="416"/>
      <c r="E7" s="416"/>
      <c r="F7" s="417"/>
    </row>
    <row r="8" spans="1:20" ht="17.649999999999999" customHeight="1" x14ac:dyDescent="0.35">
      <c r="A8" s="225" t="str">
        <f ca="1">Translations!$A$24</f>
        <v>Current national coverage</v>
      </c>
      <c r="B8" s="129"/>
      <c r="C8" s="129"/>
      <c r="D8" s="129"/>
      <c r="E8" s="129"/>
      <c r="F8" s="226"/>
    </row>
    <row r="9" spans="1:20" ht="45" customHeight="1" x14ac:dyDescent="0.35">
      <c r="A9" s="249" t="str">
        <f ca="1">Translations!$A$25</f>
        <v>Insert latest results</v>
      </c>
      <c r="B9" s="265"/>
      <c r="C9" s="266" t="str">
        <f ca="1">Translations!$A$26</f>
        <v>Year</v>
      </c>
      <c r="D9" s="17"/>
      <c r="E9" s="267" t="str">
        <f ca="1">Translations!$A$27</f>
        <v>Data source</v>
      </c>
      <c r="F9" s="17"/>
    </row>
    <row r="10" spans="1:20" ht="45" customHeight="1" x14ac:dyDescent="0.35">
      <c r="A10" s="271" t="str">
        <f ca="1">Translations!$A$28</f>
        <v>Comments</v>
      </c>
      <c r="B10" s="383"/>
      <c r="C10" s="384"/>
      <c r="D10" s="384"/>
      <c r="E10" s="384"/>
      <c r="F10" s="385"/>
    </row>
    <row r="11" spans="1:20" ht="45" customHeight="1" x14ac:dyDescent="0.35">
      <c r="A11" s="239"/>
      <c r="B11" s="247"/>
      <c r="C11" s="227" t="str">
        <f ca="1">Translations!$A$29</f>
        <v>Year 1</v>
      </c>
      <c r="D11" s="227" t="str">
        <f ca="1">Translations!$A$30</f>
        <v>Year 2</v>
      </c>
      <c r="E11" s="227" t="str">
        <f ca="1">Translations!$A$31</f>
        <v>Year 3</v>
      </c>
      <c r="F11" s="388" t="str">
        <f ca="1">Translations!$A$35</f>
        <v>Comments / Assumptions</v>
      </c>
    </row>
    <row r="12" spans="1:20" ht="45" customHeight="1" x14ac:dyDescent="0.35">
      <c r="A12" s="240"/>
      <c r="B12" s="248"/>
      <c r="C12" s="18" t="str">
        <f ca="1">TranslationsTB!$A$22</f>
        <v>Insert year</v>
      </c>
      <c r="D12" s="18" t="str">
        <f ca="1">TranslationsTB!$A$22</f>
        <v>Insert year</v>
      </c>
      <c r="E12" s="18" t="str">
        <f ca="1">TranslationsTB!$A$22</f>
        <v>Insert year</v>
      </c>
      <c r="F12" s="389"/>
    </row>
    <row r="13" spans="1:20" ht="17.649999999999999" customHeight="1" x14ac:dyDescent="0.35">
      <c r="A13" s="225" t="str">
        <f ca="1">Translations!$A$118</f>
        <v xml:space="preserve">Current estimated country need </v>
      </c>
      <c r="B13" s="127"/>
      <c r="C13" s="127"/>
      <c r="D13" s="127"/>
      <c r="E13" s="127"/>
      <c r="F13" s="245"/>
    </row>
    <row r="14" spans="1:20" ht="66" customHeight="1" x14ac:dyDescent="0.35">
      <c r="A14" s="249" t="str">
        <f ca="1">Translations!$A$137</f>
        <v>A. Total estimated number of HIV-positive pregnant women</v>
      </c>
      <c r="B14" s="235" t="s">
        <v>7</v>
      </c>
      <c r="C14" s="170"/>
      <c r="D14" s="170"/>
      <c r="E14" s="170"/>
      <c r="F14" s="17"/>
    </row>
    <row r="15" spans="1:20" ht="45" customHeight="1" x14ac:dyDescent="0.35">
      <c r="A15" s="386" t="str">
        <f ca="1">Translations!$A$39</f>
        <v>B1. Global targets as per the Global AIDS Strategy</v>
      </c>
      <c r="B15" s="236" t="s">
        <v>7</v>
      </c>
      <c r="C15" s="122" t="str">
        <f>IF(C14="","", (C16*C14))</f>
        <v/>
      </c>
      <c r="D15" s="122" t="str">
        <f t="shared" ref="D15:E15" si="0">IF(D14="","", (D16*D14))</f>
        <v/>
      </c>
      <c r="E15" s="122" t="str">
        <f t="shared" si="0"/>
        <v/>
      </c>
      <c r="F15" s="272"/>
    </row>
    <row r="16" spans="1:20" ht="45" customHeight="1" x14ac:dyDescent="0.35">
      <c r="A16" s="387"/>
      <c r="B16" s="236" t="s">
        <v>8</v>
      </c>
      <c r="C16" s="121">
        <f>95/100</f>
        <v>0.95</v>
      </c>
      <c r="D16" s="121">
        <f t="shared" ref="D16:E16" si="1">95/100</f>
        <v>0.95</v>
      </c>
      <c r="E16" s="121">
        <f t="shared" si="1"/>
        <v>0.95</v>
      </c>
      <c r="F16" s="272"/>
    </row>
    <row r="17" spans="1:6" ht="45" customHeight="1" x14ac:dyDescent="0.35">
      <c r="A17" s="386" t="str">
        <f ca="1">Translations!$A$40</f>
        <v>B2. Country targets</v>
      </c>
      <c r="B17" s="236" t="s">
        <v>7</v>
      </c>
      <c r="C17" s="170"/>
      <c r="D17" s="170"/>
      <c r="E17" s="170"/>
      <c r="F17" s="411"/>
    </row>
    <row r="18" spans="1:6" ht="45" customHeight="1" x14ac:dyDescent="0.35">
      <c r="A18" s="387"/>
      <c r="B18" s="236" t="s">
        <v>8</v>
      </c>
      <c r="C18" s="123" t="str">
        <f>IF(C17=0,"",+C17/C14)</f>
        <v/>
      </c>
      <c r="D18" s="123" t="str">
        <f>IF(D17=0,"",+D17/D14)</f>
        <v/>
      </c>
      <c r="E18" s="123" t="str">
        <f>IF(E17=0,"",+E17/E14)</f>
        <v/>
      </c>
      <c r="F18" s="412"/>
    </row>
    <row r="19" spans="1:6" ht="17.649999999999999" customHeight="1" x14ac:dyDescent="0.35">
      <c r="A19" s="225" t="str">
        <f ca="1">Translations!$A$41</f>
        <v>Country need to meet global targets already covered</v>
      </c>
      <c r="B19" s="126"/>
      <c r="C19" s="126"/>
      <c r="D19" s="126"/>
      <c r="E19" s="126"/>
      <c r="F19" s="273"/>
    </row>
    <row r="20" spans="1:6" ht="45" customHeight="1" x14ac:dyDescent="0.35">
      <c r="A20" s="386" t="str">
        <f ca="1">Translations!$A$42</f>
        <v>C1. Global target planned to be covered by domestic resources</v>
      </c>
      <c r="B20" s="235" t="s">
        <v>7</v>
      </c>
      <c r="C20" s="170"/>
      <c r="D20" s="170"/>
      <c r="E20" s="170"/>
      <c r="F20" s="17"/>
    </row>
    <row r="21" spans="1:6" ht="45" customHeight="1" x14ac:dyDescent="0.35">
      <c r="A21" s="387"/>
      <c r="B21" s="235" t="s">
        <v>8</v>
      </c>
      <c r="C21" s="123" t="str">
        <f>IF(C20=0,"",+C20/C15)</f>
        <v/>
      </c>
      <c r="D21" s="123" t="str">
        <f t="shared" ref="D21:E21" si="2">IF(D20=0,"",+D20/D15)</f>
        <v/>
      </c>
      <c r="E21" s="123" t="str">
        <f t="shared" si="2"/>
        <v/>
      </c>
      <c r="F21" s="17"/>
    </row>
    <row r="22" spans="1:6" ht="45" customHeight="1" x14ac:dyDescent="0.35">
      <c r="A22" s="386" t="str">
        <f ca="1">Translations!$A$43</f>
        <v>C2. Global target planned to be covered by external resources</v>
      </c>
      <c r="B22" s="235" t="s">
        <v>7</v>
      </c>
      <c r="C22" s="174"/>
      <c r="D22" s="174"/>
      <c r="E22" s="174"/>
      <c r="F22" s="175"/>
    </row>
    <row r="23" spans="1:6" ht="45" customHeight="1" x14ac:dyDescent="0.35">
      <c r="A23" s="387"/>
      <c r="B23" s="235" t="s">
        <v>8</v>
      </c>
      <c r="C23" s="123" t="str">
        <f>IF(C22=0,"",+C22/C15)</f>
        <v/>
      </c>
      <c r="D23" s="123" t="str">
        <f t="shared" ref="D23:E23" si="3">IF(D22=0,"",+D22/D15)</f>
        <v/>
      </c>
      <c r="E23" s="123" t="str">
        <f t="shared" si="3"/>
        <v/>
      </c>
      <c r="F23" s="176"/>
    </row>
    <row r="24" spans="1:6" ht="45" customHeight="1" x14ac:dyDescent="0.35">
      <c r="A24" s="386" t="str">
        <f ca="1">Translations!$A$44</f>
        <v>C3. Total global target already covered</v>
      </c>
      <c r="B24" s="235" t="s">
        <v>7</v>
      </c>
      <c r="C24" s="124">
        <f>C20+(C22)</f>
        <v>0</v>
      </c>
      <c r="D24" s="124">
        <f t="shared" ref="D24:E24" si="4">D20+(D22)</f>
        <v>0</v>
      </c>
      <c r="E24" s="124">
        <f t="shared" si="4"/>
        <v>0</v>
      </c>
      <c r="F24" s="274"/>
    </row>
    <row r="25" spans="1:6" ht="45" customHeight="1" x14ac:dyDescent="0.35">
      <c r="A25" s="387"/>
      <c r="B25" s="235" t="s">
        <v>8</v>
      </c>
      <c r="C25" s="123" t="str">
        <f>IF(C15="","",C24/C15)</f>
        <v/>
      </c>
      <c r="D25" s="123" t="str">
        <f t="shared" ref="D25:E25" si="5">IF(D15="","",D24/D15)</f>
        <v/>
      </c>
      <c r="E25" s="123" t="str">
        <f t="shared" si="5"/>
        <v/>
      </c>
      <c r="F25" s="274"/>
    </row>
    <row r="26" spans="1:6" ht="17.649999999999999" customHeight="1" x14ac:dyDescent="0.35">
      <c r="A26" s="225" t="str">
        <f ca="1">Translations!$A$45</f>
        <v>Programmatic gap</v>
      </c>
      <c r="B26" s="129"/>
      <c r="C26" s="129"/>
      <c r="D26" s="129"/>
      <c r="E26" s="129"/>
      <c r="F26" s="275"/>
    </row>
    <row r="27" spans="1:6" ht="45" customHeight="1" x14ac:dyDescent="0.35">
      <c r="A27" s="376" t="str">
        <f ca="1">Translations!$A$46</f>
        <v>D. Expected annual gap in meeting the need: B1 - C3</v>
      </c>
      <c r="B27" s="235" t="s">
        <v>7</v>
      </c>
      <c r="C27" s="122" t="str">
        <f>IF(C15="","",C15-(C24))</f>
        <v/>
      </c>
      <c r="D27" s="122" t="str">
        <f t="shared" ref="D27:E27" si="6">IF(D15="","",D15-(D24))</f>
        <v/>
      </c>
      <c r="E27" s="122" t="str">
        <f t="shared" si="6"/>
        <v/>
      </c>
      <c r="F27" s="411"/>
    </row>
    <row r="28" spans="1:6" ht="45" customHeight="1" x14ac:dyDescent="0.35">
      <c r="A28" s="377"/>
      <c r="B28" s="235" t="s">
        <v>8</v>
      </c>
      <c r="C28" s="123" t="str">
        <f>IF(C27="","",+C27/C15)</f>
        <v/>
      </c>
      <c r="D28" s="123" t="str">
        <f t="shared" ref="D28:E28" si="7">IF(D27="","",+D27/D15)</f>
        <v/>
      </c>
      <c r="E28" s="123" t="str">
        <f t="shared" si="7"/>
        <v/>
      </c>
      <c r="F28" s="412"/>
    </row>
    <row r="29" spans="1:6" ht="17.649999999999999" customHeight="1" x14ac:dyDescent="0.35">
      <c r="A29" s="225" t="str">
        <f ca="1">Translations!$A$47</f>
        <v>Country need to meet global targets covered with the allocation amount</v>
      </c>
      <c r="B29" s="129"/>
      <c r="C29" s="129"/>
      <c r="D29" s="129"/>
      <c r="E29" s="129"/>
      <c r="F29" s="275"/>
    </row>
    <row r="30" spans="1:6" ht="45" customHeight="1" x14ac:dyDescent="0.35">
      <c r="A30" s="376" t="str">
        <f ca="1">Translations!$A$48</f>
        <v>E. Targets to be financed by allocation amount</v>
      </c>
      <c r="B30" s="236" t="s">
        <v>7</v>
      </c>
      <c r="C30" s="170"/>
      <c r="D30" s="170"/>
      <c r="E30" s="170"/>
      <c r="F30" s="413"/>
    </row>
    <row r="31" spans="1:6" ht="45" customHeight="1" x14ac:dyDescent="0.35">
      <c r="A31" s="377"/>
      <c r="B31" s="236" t="s">
        <v>8</v>
      </c>
      <c r="C31" s="123" t="str">
        <f>IF(C30=0,"",+C30/C15)</f>
        <v/>
      </c>
      <c r="D31" s="123" t="str">
        <f t="shared" ref="D31:E31" si="8">IF(D30=0,"",+D30/D15)</f>
        <v/>
      </c>
      <c r="E31" s="123" t="str">
        <f t="shared" si="8"/>
        <v/>
      </c>
      <c r="F31" s="414"/>
    </row>
    <row r="32" spans="1:6" ht="45" customHeight="1" x14ac:dyDescent="0.35">
      <c r="A32" s="376" t="str">
        <f ca="1">Translations!$A$49</f>
        <v>F. Coverage from allocation amount and other resources: E + C3</v>
      </c>
      <c r="B32" s="236" t="s">
        <v>7</v>
      </c>
      <c r="C32" s="122">
        <f>IF(C24="",C30,C30+C24)</f>
        <v>0</v>
      </c>
      <c r="D32" s="122">
        <f t="shared" ref="D32:E32" si="9">IF(D24="",D30,D30+D24)</f>
        <v>0</v>
      </c>
      <c r="E32" s="122">
        <f t="shared" si="9"/>
        <v>0</v>
      </c>
      <c r="F32" s="411"/>
    </row>
    <row r="33" spans="1:6" ht="45" customHeight="1" x14ac:dyDescent="0.35">
      <c r="A33" s="377"/>
      <c r="B33" s="236" t="s">
        <v>8</v>
      </c>
      <c r="C33" s="123" t="str">
        <f>IF(C32=0,"",+C32/C15)</f>
        <v/>
      </c>
      <c r="D33" s="123" t="str">
        <f t="shared" ref="D33:E33" si="10">IF(D32=0,"",+D32/D15)</f>
        <v/>
      </c>
      <c r="E33" s="123" t="str">
        <f t="shared" si="10"/>
        <v/>
      </c>
      <c r="F33" s="412"/>
    </row>
    <row r="34" spans="1:6" ht="45" customHeight="1" x14ac:dyDescent="0.35">
      <c r="A34" s="376" t="str">
        <f ca="1">Translations!$A$50</f>
        <v xml:space="preserve">G. Remaining gap: B1 - F </v>
      </c>
      <c r="B34" s="236" t="s">
        <v>7</v>
      </c>
      <c r="C34" s="122" t="str">
        <f>IF(C32=0,C15,C15-(C32))</f>
        <v/>
      </c>
      <c r="D34" s="122" t="str">
        <f t="shared" ref="D34:E34" si="11">IF(D32=0,D15,D15-(D32))</f>
        <v/>
      </c>
      <c r="E34" s="122" t="str">
        <f t="shared" si="11"/>
        <v/>
      </c>
      <c r="F34" s="411"/>
    </row>
    <row r="35" spans="1:6" ht="45" customHeight="1" x14ac:dyDescent="0.35">
      <c r="A35" s="377"/>
      <c r="B35" s="236" t="s">
        <v>8</v>
      </c>
      <c r="C35" s="123" t="str">
        <f>IF(C34="","",C34/C15)</f>
        <v/>
      </c>
      <c r="D35" s="123" t="str">
        <f t="shared" ref="D35:E35" si="12">IF(D34="","",D34/D15)</f>
        <v/>
      </c>
      <c r="E35" s="123" t="str">
        <f t="shared" si="12"/>
        <v/>
      </c>
      <c r="F35" s="412"/>
    </row>
    <row r="36" spans="1:6" x14ac:dyDescent="0.35">
      <c r="A36" s="402" t="s">
        <v>9</v>
      </c>
      <c r="B36" s="403"/>
      <c r="C36" s="403"/>
      <c r="D36" s="403"/>
      <c r="E36" s="403"/>
      <c r="F36" s="404"/>
    </row>
    <row r="37" spans="1:6" x14ac:dyDescent="0.35">
      <c r="A37" s="405"/>
      <c r="B37" s="406"/>
      <c r="C37" s="406"/>
      <c r="D37" s="406"/>
      <c r="E37" s="406"/>
      <c r="F37" s="407"/>
    </row>
    <row r="38" spans="1:6" x14ac:dyDescent="0.35">
      <c r="A38" s="405"/>
      <c r="B38" s="406"/>
      <c r="C38" s="406"/>
      <c r="D38" s="406"/>
      <c r="E38" s="406"/>
      <c r="F38" s="407"/>
    </row>
    <row r="39" spans="1:6" x14ac:dyDescent="0.35">
      <c r="A39" s="405"/>
      <c r="B39" s="406"/>
      <c r="C39" s="406"/>
      <c r="D39" s="406"/>
      <c r="E39" s="406"/>
      <c r="F39" s="407"/>
    </row>
    <row r="40" spans="1:6" x14ac:dyDescent="0.35">
      <c r="A40" s="405"/>
      <c r="B40" s="406"/>
      <c r="C40" s="406"/>
      <c r="D40" s="406"/>
      <c r="E40" s="406"/>
      <c r="F40" s="407"/>
    </row>
    <row r="41" spans="1:6" x14ac:dyDescent="0.35">
      <c r="A41" s="405"/>
      <c r="B41" s="406"/>
      <c r="C41" s="406"/>
      <c r="D41" s="406"/>
      <c r="E41" s="406"/>
      <c r="F41" s="407"/>
    </row>
    <row r="42" spans="1:6" x14ac:dyDescent="0.35">
      <c r="A42" s="405"/>
      <c r="B42" s="406"/>
      <c r="C42" s="406"/>
      <c r="D42" s="406"/>
      <c r="E42" s="406"/>
      <c r="F42" s="407"/>
    </row>
    <row r="43" spans="1:6" x14ac:dyDescent="0.35">
      <c r="A43" s="405"/>
      <c r="B43" s="406"/>
      <c r="C43" s="406"/>
      <c r="D43" s="406"/>
      <c r="E43" s="406"/>
      <c r="F43" s="407"/>
    </row>
    <row r="44" spans="1:6" x14ac:dyDescent="0.35">
      <c r="A44" s="405"/>
      <c r="B44" s="406"/>
      <c r="C44" s="406"/>
      <c r="D44" s="406"/>
      <c r="E44" s="406"/>
      <c r="F44" s="407"/>
    </row>
    <row r="45" spans="1:6" x14ac:dyDescent="0.35">
      <c r="A45" s="405"/>
      <c r="B45" s="406"/>
      <c r="C45" s="406"/>
      <c r="D45" s="406"/>
      <c r="E45" s="406"/>
      <c r="F45" s="407"/>
    </row>
    <row r="46" spans="1:6" x14ac:dyDescent="0.35">
      <c r="A46" s="408"/>
      <c r="B46" s="409"/>
      <c r="C46" s="409"/>
      <c r="D46" s="409"/>
      <c r="E46" s="409"/>
      <c r="F46" s="410"/>
    </row>
  </sheetData>
  <sheetProtection algorithmName="SHA-512" hashValue="9Kqg7zaZhXEhL1t06g6BkbE3Ft2Vdqo7XnBNdY55VgO9lxfyI3oOLJDPz5bSOmoEGjV/hjNd1xQ0aBm/erBBZQ==" saltValue="Xqfym1t8x+li+zMPO0gAiQ==" spinCount="100000" sheet="1" formatColumns="0" formatRows="0"/>
  <mergeCells count="24">
    <mergeCell ref="B6:F6"/>
    <mergeCell ref="A1:E1"/>
    <mergeCell ref="F1:F3"/>
    <mergeCell ref="A2:E2"/>
    <mergeCell ref="A3:E3"/>
    <mergeCell ref="A4:F4"/>
    <mergeCell ref="A30:A31"/>
    <mergeCell ref="F30:F31"/>
    <mergeCell ref="B7:F7"/>
    <mergeCell ref="B10:F10"/>
    <mergeCell ref="F11:F12"/>
    <mergeCell ref="A15:A16"/>
    <mergeCell ref="A17:A18"/>
    <mergeCell ref="F17:F18"/>
    <mergeCell ref="A20:A21"/>
    <mergeCell ref="A22:A23"/>
    <mergeCell ref="A24:A25"/>
    <mergeCell ref="A27:A28"/>
    <mergeCell ref="F27:F28"/>
    <mergeCell ref="A36:F46"/>
    <mergeCell ref="A32:A33"/>
    <mergeCell ref="F32:F33"/>
    <mergeCell ref="A34:A35"/>
    <mergeCell ref="F34:F35"/>
  </mergeCells>
  <pageMargins left="0.7" right="0.7" top="0.75" bottom="0.75" header="0.3" footer="0.3"/>
  <pageSetup paperSize="8" scale="83" fitToHeight="0" orientation="portrait" r:id="rId1"/>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D940-375F-4162-BC6C-2E9D031EADCE}">
  <sheetPr codeName="Sheet5">
    <tabColor rgb="FFFF7C80"/>
    <pageSetUpPr fitToPage="1"/>
  </sheetPr>
  <dimension ref="A1:T112"/>
  <sheetViews>
    <sheetView view="pageBreakPreview" zoomScale="60" zoomScaleNormal="80" zoomScalePageLayoutView="80" workbookViewId="0">
      <selection activeCell="B7" sqref="B7:F7"/>
    </sheetView>
  </sheetViews>
  <sheetFormatPr defaultColWidth="9" defaultRowHeight="14.5" x14ac:dyDescent="0.35"/>
  <cols>
    <col min="1" max="1" width="30.08203125" style="41" customWidth="1"/>
    <col min="2" max="2" width="11.58203125" style="41" customWidth="1"/>
    <col min="3" max="5" width="11.58203125" style="158" customWidth="1"/>
    <col min="6" max="6" width="68.25" style="41" customWidth="1"/>
    <col min="7" max="7" width="9" style="41"/>
    <col min="8" max="8" width="10.08203125" style="41" customWidth="1"/>
    <col min="9" max="9" width="10.58203125" style="41" customWidth="1"/>
    <col min="10" max="10" width="12.08203125" style="41" customWidth="1"/>
    <col min="11" max="16384" width="9" style="41"/>
  </cols>
  <sheetData>
    <row r="1" spans="1:20" s="113" customFormat="1" ht="22.5" customHeight="1" x14ac:dyDescent="0.3">
      <c r="A1" s="394" t="s">
        <v>3</v>
      </c>
      <c r="B1" s="394"/>
      <c r="C1" s="394"/>
      <c r="D1" s="394"/>
      <c r="E1" s="394"/>
      <c r="F1" s="399" t="str">
        <f ca="1">Translations!$G$115</f>
        <v>Latest version updated: 13 March 2023</v>
      </c>
      <c r="G1" s="117"/>
      <c r="H1" s="117"/>
      <c r="I1" s="117"/>
      <c r="J1" s="117"/>
      <c r="K1" s="117"/>
      <c r="L1" s="117"/>
      <c r="M1" s="118"/>
      <c r="N1" s="118"/>
      <c r="O1" s="118"/>
      <c r="P1" s="118"/>
      <c r="Q1" s="118"/>
      <c r="R1" s="118"/>
      <c r="S1" s="118"/>
      <c r="T1" s="118"/>
    </row>
    <row r="2" spans="1:20" s="113" customFormat="1" ht="22.5" customHeight="1" x14ac:dyDescent="0.3">
      <c r="A2" s="394" t="s">
        <v>975</v>
      </c>
      <c r="B2" s="394"/>
      <c r="C2" s="394"/>
      <c r="D2" s="394"/>
      <c r="E2" s="394"/>
      <c r="F2" s="400"/>
      <c r="G2" s="117"/>
      <c r="H2" s="117"/>
      <c r="I2" s="117"/>
      <c r="J2" s="117"/>
      <c r="K2" s="117"/>
      <c r="L2" s="117"/>
      <c r="M2" s="118"/>
      <c r="N2" s="118"/>
      <c r="O2" s="118"/>
      <c r="P2" s="118"/>
      <c r="Q2" s="118"/>
      <c r="R2" s="118"/>
      <c r="S2" s="118"/>
      <c r="T2" s="118"/>
    </row>
    <row r="3" spans="1:20" s="113" customFormat="1" ht="22.5" customHeight="1" x14ac:dyDescent="0.3">
      <c r="A3" s="394" t="s">
        <v>4</v>
      </c>
      <c r="B3" s="394"/>
      <c r="C3" s="394"/>
      <c r="D3" s="394"/>
      <c r="E3" s="394"/>
      <c r="F3" s="401"/>
      <c r="G3" s="117"/>
      <c r="H3" s="117"/>
      <c r="I3" s="117"/>
      <c r="J3" s="117"/>
      <c r="K3" s="117"/>
      <c r="L3" s="117"/>
      <c r="M3" s="118"/>
      <c r="N3" s="118"/>
      <c r="O3" s="118"/>
      <c r="P3" s="118"/>
      <c r="Q3" s="118"/>
      <c r="R3" s="118"/>
      <c r="S3" s="118"/>
      <c r="T3" s="118"/>
    </row>
    <row r="4" spans="1:20" ht="45" customHeight="1" x14ac:dyDescent="0.35">
      <c r="A4" s="395" t="str">
        <f ca="1">Translations!$G$113</f>
        <v xml:space="preserve">Carefully read the instructions in the "Instructions" tab before completing the programmatic gap analysis table. 
The instructions have been tailored to each specific module/intervention. </v>
      </c>
      <c r="B4" s="395"/>
      <c r="C4" s="395"/>
      <c r="D4" s="395"/>
      <c r="E4" s="395"/>
      <c r="F4" s="395"/>
    </row>
    <row r="5" spans="1:20" ht="30" customHeight="1" x14ac:dyDescent="0.35">
      <c r="A5" s="215" t="str">
        <f ca="1">Translations!$A$134</f>
        <v>HIV Testing Programmatic Gap Table 1</v>
      </c>
      <c r="B5" s="216"/>
      <c r="C5" s="241"/>
      <c r="D5" s="241"/>
      <c r="E5" s="242"/>
      <c r="F5" s="243"/>
    </row>
    <row r="6" spans="1:20" ht="45" customHeight="1" x14ac:dyDescent="0.35">
      <c r="A6" s="217" t="str">
        <f ca="1">Translations!$A$21</f>
        <v>Priority Module</v>
      </c>
      <c r="B6" s="396" t="str">
        <f ca="1">'HIV dropdown'!$A$14</f>
        <v>Differentiated HIV Testing Services</v>
      </c>
      <c r="C6" s="397"/>
      <c r="D6" s="397"/>
      <c r="E6" s="397"/>
      <c r="F6" s="398"/>
    </row>
    <row r="7" spans="1:20" ht="45" customHeight="1" x14ac:dyDescent="0.35">
      <c r="A7" s="217" t="str">
        <f ca="1">Translations!$A$22</f>
        <v>Selected coverage indicator</v>
      </c>
      <c r="B7" s="380" t="s">
        <v>2</v>
      </c>
      <c r="C7" s="381"/>
      <c r="D7" s="381"/>
      <c r="E7" s="381"/>
      <c r="F7" s="382"/>
    </row>
    <row r="8" spans="1:20" ht="23.15" customHeight="1" x14ac:dyDescent="0.35">
      <c r="A8" s="225" t="str">
        <f ca="1">Translations!$A$24</f>
        <v>Current national coverage</v>
      </c>
      <c r="B8" s="129"/>
      <c r="C8" s="155"/>
      <c r="D8" s="155"/>
      <c r="E8" s="155"/>
      <c r="F8" s="226"/>
    </row>
    <row r="9" spans="1:20" ht="45" customHeight="1" x14ac:dyDescent="0.35">
      <c r="A9" s="218" t="str">
        <f ca="1">Translations!$A$25</f>
        <v>Insert latest results</v>
      </c>
      <c r="B9" s="70"/>
      <c r="C9" s="153" t="str">
        <f ca="1">Translations!$A$26</f>
        <v>Year</v>
      </c>
      <c r="D9" s="169"/>
      <c r="E9" s="154" t="str">
        <f ca="1">Translations!$A$27</f>
        <v>Data source</v>
      </c>
      <c r="F9" s="17"/>
    </row>
    <row r="10" spans="1:20" ht="45" customHeight="1" x14ac:dyDescent="0.35">
      <c r="A10" s="244" t="str">
        <f ca="1">Translations!$A$28</f>
        <v>Comments</v>
      </c>
      <c r="B10" s="383"/>
      <c r="C10" s="384"/>
      <c r="D10" s="384"/>
      <c r="E10" s="384"/>
      <c r="F10" s="385"/>
    </row>
    <row r="11" spans="1:20" ht="45" customHeight="1" x14ac:dyDescent="0.35">
      <c r="A11" s="429"/>
      <c r="B11" s="438"/>
      <c r="C11" s="227" t="str">
        <f ca="1">Translations!$A$29</f>
        <v>Year 1</v>
      </c>
      <c r="D11" s="227" t="str">
        <f ca="1">Translations!$A$30</f>
        <v>Year 2</v>
      </c>
      <c r="E11" s="227" t="str">
        <f ca="1">Translations!$A$31</f>
        <v>Year 3</v>
      </c>
      <c r="F11" s="388" t="str">
        <f ca="1">Translations!$A$35</f>
        <v>Comments / Assumptions</v>
      </c>
    </row>
    <row r="12" spans="1:20" ht="45" customHeight="1" x14ac:dyDescent="0.35">
      <c r="A12" s="430"/>
      <c r="B12" s="439"/>
      <c r="C12" s="18" t="str">
        <f ca="1">TranslationsTB!$A$22</f>
        <v>Insert year</v>
      </c>
      <c r="D12" s="18" t="str">
        <f ca="1">TranslationsTB!$A$22</f>
        <v>Insert year</v>
      </c>
      <c r="E12" s="18" t="str">
        <f ca="1">TranslationsTB!$A$22</f>
        <v>Insert year</v>
      </c>
      <c r="F12" s="389"/>
    </row>
    <row r="13" spans="1:20" ht="17.649999999999999" customHeight="1" x14ac:dyDescent="0.35">
      <c r="A13" s="225" t="str">
        <f ca="1">Translations!$A$118</f>
        <v xml:space="preserve">Current estimated country need </v>
      </c>
      <c r="B13" s="127"/>
      <c r="C13" s="156"/>
      <c r="D13" s="156"/>
      <c r="E13" s="156"/>
      <c r="F13" s="245"/>
    </row>
    <row r="14" spans="1:20" ht="60" customHeight="1" x14ac:dyDescent="0.35">
      <c r="A14" s="249" t="str">
        <f ca="1">Translations!$A$136</f>
        <v>A. Total estimated number of people in the specified key and vulnerable population</v>
      </c>
      <c r="B14" s="235" t="s">
        <v>7</v>
      </c>
      <c r="C14" s="170"/>
      <c r="D14" s="170"/>
      <c r="E14" s="170"/>
      <c r="F14" s="220"/>
    </row>
    <row r="15" spans="1:20" ht="45" customHeight="1" x14ac:dyDescent="0.35">
      <c r="A15" s="437" t="str">
        <f ca="1">Translations!$A$39</f>
        <v>B1. Global targets as per the Global AIDS Strategy</v>
      </c>
      <c r="B15" s="235" t="s">
        <v>7</v>
      </c>
      <c r="C15" s="159" t="str">
        <f>IF(C14="","",(C16*C14))</f>
        <v/>
      </c>
      <c r="D15" s="159" t="str">
        <f t="shared" ref="D15:E15" si="0">IF(D14="","",(D16*D14))</f>
        <v/>
      </c>
      <c r="E15" s="159" t="str">
        <f t="shared" si="0"/>
        <v/>
      </c>
      <c r="F15" s="228"/>
    </row>
    <row r="16" spans="1:20" ht="45" customHeight="1" x14ac:dyDescent="0.35">
      <c r="A16" s="387"/>
      <c r="B16" s="236" t="s">
        <v>8</v>
      </c>
      <c r="C16" s="121">
        <f>95/100</f>
        <v>0.95</v>
      </c>
      <c r="D16" s="121">
        <f t="shared" ref="D16:E16" si="1">95/100</f>
        <v>0.95</v>
      </c>
      <c r="E16" s="121">
        <f t="shared" si="1"/>
        <v>0.95</v>
      </c>
      <c r="F16" s="228"/>
    </row>
    <row r="17" spans="1:6" ht="45" customHeight="1" x14ac:dyDescent="0.35">
      <c r="A17" s="386" t="str">
        <f ca="1">Translations!$A$40</f>
        <v>B2. Country targets</v>
      </c>
      <c r="B17" s="235" t="s">
        <v>7</v>
      </c>
      <c r="C17" s="170"/>
      <c r="D17" s="170"/>
      <c r="E17" s="170"/>
      <c r="F17" s="378"/>
    </row>
    <row r="18" spans="1:6" ht="45" customHeight="1" x14ac:dyDescent="0.35">
      <c r="A18" s="387"/>
      <c r="B18" s="236" t="s">
        <v>8</v>
      </c>
      <c r="C18" s="123" t="str">
        <f>IF(C17=0,"",+C17/C14)</f>
        <v/>
      </c>
      <c r="D18" s="123" t="str">
        <f>IF(D17=0,"",+D17/D14)</f>
        <v/>
      </c>
      <c r="E18" s="123" t="str">
        <f>IF(E17=0,"",+E17/E14)</f>
        <v/>
      </c>
      <c r="F18" s="379"/>
    </row>
    <row r="19" spans="1:6" ht="17.649999999999999" customHeight="1" x14ac:dyDescent="0.35">
      <c r="A19" s="225" t="str">
        <f ca="1">Translations!$A$41</f>
        <v>Country need to meet global targets already covered</v>
      </c>
      <c r="B19" s="129"/>
      <c r="C19" s="155"/>
      <c r="D19" s="155"/>
      <c r="E19" s="155"/>
      <c r="F19" s="226"/>
    </row>
    <row r="20" spans="1:6" ht="45" customHeight="1" x14ac:dyDescent="0.35">
      <c r="A20" s="386" t="str">
        <f ca="1">Translations!$A$42</f>
        <v>C1. Global target planned to be covered by domestic resources</v>
      </c>
      <c r="B20" s="235" t="s">
        <v>7</v>
      </c>
      <c r="C20" s="170"/>
      <c r="D20" s="170"/>
      <c r="E20" s="170"/>
      <c r="F20" s="17"/>
    </row>
    <row r="21" spans="1:6" ht="45" customHeight="1" x14ac:dyDescent="0.35">
      <c r="A21" s="387"/>
      <c r="B21" s="236" t="s">
        <v>8</v>
      </c>
      <c r="C21" s="123" t="str">
        <f>IF(C20=0,"",+C20/C15)</f>
        <v/>
      </c>
      <c r="D21" s="123" t="str">
        <f t="shared" ref="D21:E21" si="2">IF(D20=0,"",+D20/D15)</f>
        <v/>
      </c>
      <c r="E21" s="123" t="str">
        <f t="shared" si="2"/>
        <v/>
      </c>
      <c r="F21" s="17"/>
    </row>
    <row r="22" spans="1:6" ht="45" customHeight="1" x14ac:dyDescent="0.35">
      <c r="A22" s="386" t="str">
        <f ca="1">Translations!$A$43</f>
        <v>C2. Global target planned to be covered by external resources</v>
      </c>
      <c r="B22" s="235" t="s">
        <v>7</v>
      </c>
      <c r="C22" s="174"/>
      <c r="D22" s="174"/>
      <c r="E22" s="174"/>
      <c r="F22" s="175"/>
    </row>
    <row r="23" spans="1:6" ht="45" customHeight="1" x14ac:dyDescent="0.35">
      <c r="A23" s="387"/>
      <c r="B23" s="236" t="s">
        <v>8</v>
      </c>
      <c r="C23" s="123" t="str">
        <f>IF(C22=0,"",+C22/C15)</f>
        <v/>
      </c>
      <c r="D23" s="123" t="str">
        <f t="shared" ref="D23:E23" si="3">IF(D22=0,"",+D22/D15)</f>
        <v/>
      </c>
      <c r="E23" s="123" t="str">
        <f t="shared" si="3"/>
        <v/>
      </c>
      <c r="F23" s="176"/>
    </row>
    <row r="24" spans="1:6" ht="45" customHeight="1" x14ac:dyDescent="0.35">
      <c r="A24" s="386" t="str">
        <f ca="1">Translations!$A$44</f>
        <v>C3. Total global target already covered</v>
      </c>
      <c r="B24" s="235" t="s">
        <v>7</v>
      </c>
      <c r="C24" s="124">
        <f>C20+C22</f>
        <v>0</v>
      </c>
      <c r="D24" s="124">
        <f t="shared" ref="D24:E24" si="4">D20+D22</f>
        <v>0</v>
      </c>
      <c r="E24" s="124">
        <f t="shared" si="4"/>
        <v>0</v>
      </c>
      <c r="F24" s="246"/>
    </row>
    <row r="25" spans="1:6" ht="45" customHeight="1" x14ac:dyDescent="0.35">
      <c r="A25" s="387"/>
      <c r="B25" s="236" t="s">
        <v>8</v>
      </c>
      <c r="C25" s="123" t="str">
        <f>IF(C24=0,"",C24/C15)</f>
        <v/>
      </c>
      <c r="D25" s="123" t="str">
        <f t="shared" ref="D25:E25" si="5">IF(D24=0,"",D24/D15)</f>
        <v/>
      </c>
      <c r="E25" s="123" t="str">
        <f t="shared" si="5"/>
        <v/>
      </c>
      <c r="F25" s="246"/>
    </row>
    <row r="26" spans="1:6" ht="17.649999999999999" customHeight="1" x14ac:dyDescent="0.35">
      <c r="A26" s="225" t="str">
        <f ca="1">Translations!$A$45</f>
        <v>Programmatic gap</v>
      </c>
      <c r="B26" s="129"/>
      <c r="C26" s="155"/>
      <c r="D26" s="155"/>
      <c r="E26" s="155"/>
      <c r="F26" s="226"/>
    </row>
    <row r="27" spans="1:6" ht="45" customHeight="1" x14ac:dyDescent="0.35">
      <c r="A27" s="376" t="str">
        <f ca="1">Translations!$A$46</f>
        <v>D. Expected annual gap in meeting the need: B1 - C3</v>
      </c>
      <c r="B27" s="138" t="s">
        <v>7</v>
      </c>
      <c r="C27" s="122" t="str">
        <f>IF(C24=0,C15,C15-(C24))</f>
        <v/>
      </c>
      <c r="D27" s="122" t="str">
        <f t="shared" ref="D27:E27" si="6">IF(D24=0,D15,D15-(D24))</f>
        <v/>
      </c>
      <c r="E27" s="122" t="str">
        <f t="shared" si="6"/>
        <v/>
      </c>
      <c r="F27" s="378"/>
    </row>
    <row r="28" spans="1:6" ht="45" customHeight="1" x14ac:dyDescent="0.35">
      <c r="A28" s="377"/>
      <c r="B28" s="138" t="s">
        <v>8</v>
      </c>
      <c r="C28" s="123" t="str">
        <f>IF(C27="","",+C27/C15)</f>
        <v/>
      </c>
      <c r="D28" s="123" t="str">
        <f t="shared" ref="D28:E28" si="7">IF(D27="","",+D27/D15)</f>
        <v/>
      </c>
      <c r="E28" s="123" t="str">
        <f t="shared" si="7"/>
        <v/>
      </c>
      <c r="F28" s="379"/>
    </row>
    <row r="29" spans="1:6" ht="17.649999999999999" customHeight="1" x14ac:dyDescent="0.35">
      <c r="A29" s="225" t="str">
        <f ca="1">Translations!$A$47</f>
        <v>Country need to meet global targets covered with the allocation amount</v>
      </c>
      <c r="B29" s="129"/>
      <c r="C29" s="155"/>
      <c r="D29" s="155"/>
      <c r="E29" s="155"/>
      <c r="F29" s="226"/>
    </row>
    <row r="30" spans="1:6" ht="45" customHeight="1" x14ac:dyDescent="0.35">
      <c r="A30" s="376" t="str">
        <f ca="1">Translations!$A$48</f>
        <v>E. Targets to be financed by allocation amount</v>
      </c>
      <c r="B30" s="138" t="s">
        <v>7</v>
      </c>
      <c r="C30" s="170"/>
      <c r="D30" s="170"/>
      <c r="E30" s="170"/>
      <c r="F30" s="390"/>
    </row>
    <row r="31" spans="1:6" ht="45" customHeight="1" x14ac:dyDescent="0.35">
      <c r="A31" s="377"/>
      <c r="B31" s="138" t="s">
        <v>8</v>
      </c>
      <c r="C31" s="123" t="str">
        <f>IF(C30=0,"",+C30/C15)</f>
        <v/>
      </c>
      <c r="D31" s="123" t="str">
        <f t="shared" ref="D31:E31" si="8">IF(D30=0,"",+D30/D15)</f>
        <v/>
      </c>
      <c r="E31" s="123" t="str">
        <f t="shared" si="8"/>
        <v/>
      </c>
      <c r="F31" s="391"/>
    </row>
    <row r="32" spans="1:6" ht="45" customHeight="1" x14ac:dyDescent="0.35">
      <c r="A32" s="376" t="str">
        <f ca="1">Translations!$A$49</f>
        <v>F. Coverage from allocation amount and other resources: E + C3</v>
      </c>
      <c r="B32" s="138" t="s">
        <v>7</v>
      </c>
      <c r="C32" s="122">
        <f>IF(C24="",C30,C30+C24)</f>
        <v>0</v>
      </c>
      <c r="D32" s="122">
        <f t="shared" ref="D32:E32" si="9">IF(D24="",D30,D30+D24)</f>
        <v>0</v>
      </c>
      <c r="E32" s="122">
        <f t="shared" si="9"/>
        <v>0</v>
      </c>
      <c r="F32" s="378"/>
    </row>
    <row r="33" spans="1:20" ht="45" customHeight="1" x14ac:dyDescent="0.35">
      <c r="A33" s="377"/>
      <c r="B33" s="138" t="s">
        <v>8</v>
      </c>
      <c r="C33" s="123" t="str">
        <f>IF(C32=0,"",+C32/C15)</f>
        <v/>
      </c>
      <c r="D33" s="123" t="str">
        <f t="shared" ref="D33:E33" si="10">IF(D32=0,"",+D32/D15)</f>
        <v/>
      </c>
      <c r="E33" s="123" t="str">
        <f t="shared" si="10"/>
        <v/>
      </c>
      <c r="F33" s="379"/>
    </row>
    <row r="34" spans="1:20" ht="45" customHeight="1" x14ac:dyDescent="0.35">
      <c r="A34" s="376" t="str">
        <f ca="1">Translations!$A$50</f>
        <v xml:space="preserve">G. Remaining gap: B1 - F </v>
      </c>
      <c r="B34" s="138" t="s">
        <v>7</v>
      </c>
      <c r="C34" s="122" t="str">
        <f>IF(C32=0,C15,C15-(C32))</f>
        <v/>
      </c>
      <c r="D34" s="122" t="str">
        <f t="shared" ref="D34:E34" si="11">IF(D32=0,"",D15-(D32))</f>
        <v/>
      </c>
      <c r="E34" s="122" t="str">
        <f t="shared" si="11"/>
        <v/>
      </c>
      <c r="F34" s="378"/>
    </row>
    <row r="35" spans="1:20" ht="45" customHeight="1" x14ac:dyDescent="0.35">
      <c r="A35" s="377"/>
      <c r="B35" s="138" t="s">
        <v>8</v>
      </c>
      <c r="C35" s="123" t="str">
        <f>IF(C34="","",C34/C15)</f>
        <v/>
      </c>
      <c r="D35" s="123" t="str">
        <f t="shared" ref="D35:E35" si="12">IF(D34="","",D34/D15)</f>
        <v/>
      </c>
      <c r="E35" s="123" t="str">
        <f t="shared" si="12"/>
        <v/>
      </c>
      <c r="F35" s="379"/>
    </row>
    <row r="36" spans="1:20" x14ac:dyDescent="0.35">
      <c r="A36" s="116"/>
      <c r="B36" s="116"/>
      <c r="C36" s="157"/>
      <c r="D36" s="157"/>
      <c r="E36" s="157"/>
      <c r="F36" s="116"/>
    </row>
    <row r="37" spans="1:20" ht="15" thickBot="1" x14ac:dyDescent="0.4">
      <c r="A37" s="116"/>
      <c r="B37" s="116"/>
      <c r="C37" s="157"/>
      <c r="D37" s="157"/>
      <c r="E37" s="157"/>
      <c r="F37" s="116"/>
    </row>
    <row r="38" spans="1:20" ht="23.15" customHeight="1" thickBot="1" x14ac:dyDescent="0.4">
      <c r="A38" s="168" t="str">
        <f ca="1">Translations!$A$135</f>
        <v>HIV Testing Programmatic Gap Table 2</v>
      </c>
      <c r="B38" s="160"/>
      <c r="C38" s="161"/>
      <c r="D38" s="161"/>
      <c r="E38" s="162"/>
      <c r="F38" s="163"/>
    </row>
    <row r="39" spans="1:20" ht="45" customHeight="1" x14ac:dyDescent="0.35">
      <c r="A39" s="164" t="str">
        <f ca="1">Translations!$A$21</f>
        <v>Priority Module</v>
      </c>
      <c r="B39" s="434" t="str">
        <f ca="1">'HIV dropdown'!$A$14</f>
        <v>Differentiated HIV Testing Services</v>
      </c>
      <c r="C39" s="435"/>
      <c r="D39" s="435"/>
      <c r="E39" s="435"/>
      <c r="F39" s="436"/>
    </row>
    <row r="40" spans="1:20" ht="45" customHeight="1" x14ac:dyDescent="0.35">
      <c r="A40" s="132" t="str">
        <f ca="1">Translations!$A$22</f>
        <v>Selected coverage indicator</v>
      </c>
      <c r="B40" s="380" t="s">
        <v>2</v>
      </c>
      <c r="C40" s="381"/>
      <c r="D40" s="381"/>
      <c r="E40" s="381"/>
      <c r="F40" s="433"/>
    </row>
    <row r="41" spans="1:20" ht="17.649999999999999" customHeight="1" x14ac:dyDescent="0.35">
      <c r="A41" s="125" t="str">
        <f ca="1">Translations!$A$24</f>
        <v>Current national coverage</v>
      </c>
      <c r="B41" s="129"/>
      <c r="C41" s="155"/>
      <c r="D41" s="155"/>
      <c r="E41" s="155"/>
      <c r="F41" s="131"/>
    </row>
    <row r="42" spans="1:20" ht="45" customHeight="1" x14ac:dyDescent="0.35">
      <c r="A42" s="136" t="str">
        <f ca="1">Translations!$A$25</f>
        <v>Insert latest results</v>
      </c>
      <c r="B42" s="70"/>
      <c r="C42" s="153" t="str">
        <f ca="1">Translations!$A$26</f>
        <v>Year</v>
      </c>
      <c r="D42" s="169"/>
      <c r="E42" s="154" t="str">
        <f ca="1">Translations!$A$27</f>
        <v>Data source</v>
      </c>
      <c r="F42" s="17"/>
    </row>
    <row r="43" spans="1:20" ht="45" customHeight="1" x14ac:dyDescent="0.35">
      <c r="A43" s="237" t="str">
        <f ca="1">Translations!$A$28</f>
        <v>Comments</v>
      </c>
      <c r="B43" s="383"/>
      <c r="C43" s="384"/>
      <c r="D43" s="384"/>
      <c r="E43" s="384"/>
      <c r="F43" s="428"/>
    </row>
    <row r="44" spans="1:20" s="11" customFormat="1" ht="45" customHeight="1" x14ac:dyDescent="0.35">
      <c r="A44" s="429"/>
      <c r="B44" s="431"/>
      <c r="C44" s="227" t="str">
        <f ca="1">Translations!$A$29</f>
        <v>Year 1</v>
      </c>
      <c r="D44" s="227" t="str">
        <f ca="1">Translations!$A$30</f>
        <v>Year 2</v>
      </c>
      <c r="E44" s="227" t="str">
        <f ca="1">Translations!$A$31</f>
        <v>Year 3</v>
      </c>
      <c r="F44" s="388" t="str">
        <f ca="1">Translations!$A$35</f>
        <v>Comments / Assumptions</v>
      </c>
      <c r="G44" s="41"/>
      <c r="H44" s="41"/>
      <c r="I44" s="41"/>
      <c r="J44" s="41"/>
      <c r="K44" s="41"/>
      <c r="L44" s="41"/>
      <c r="M44" s="41"/>
      <c r="N44" s="41"/>
      <c r="O44" s="41"/>
      <c r="P44" s="41"/>
      <c r="Q44" s="41"/>
      <c r="R44" s="41"/>
      <c r="S44" s="41"/>
      <c r="T44" s="41"/>
    </row>
    <row r="45" spans="1:20" s="11" customFormat="1" ht="45" customHeight="1" x14ac:dyDescent="0.35">
      <c r="A45" s="430"/>
      <c r="B45" s="432"/>
      <c r="C45" s="18" t="str">
        <f ca="1">TranslationsTB!$A$22</f>
        <v>Insert year</v>
      </c>
      <c r="D45" s="18" t="str">
        <f ca="1">TranslationsTB!$A$22</f>
        <v>Insert year</v>
      </c>
      <c r="E45" s="18" t="str">
        <f ca="1">TranslationsTB!$A$22</f>
        <v>Insert year</v>
      </c>
      <c r="F45" s="389"/>
      <c r="G45" s="41"/>
      <c r="H45" s="41"/>
      <c r="I45" s="41"/>
      <c r="J45" s="41"/>
      <c r="K45" s="41"/>
      <c r="L45" s="41"/>
      <c r="M45" s="41"/>
      <c r="N45" s="41"/>
      <c r="O45" s="41"/>
      <c r="P45" s="41"/>
      <c r="Q45" s="41"/>
      <c r="R45" s="41"/>
      <c r="S45" s="41"/>
      <c r="T45" s="41"/>
    </row>
    <row r="46" spans="1:20" s="11" customFormat="1" ht="17.649999999999999" customHeight="1" x14ac:dyDescent="0.35">
      <c r="A46" s="125" t="str">
        <f ca="1">Translations!$A$118</f>
        <v xml:space="preserve">Current estimated country need </v>
      </c>
      <c r="B46" s="127"/>
      <c r="C46" s="156"/>
      <c r="D46" s="156"/>
      <c r="E46" s="156"/>
      <c r="F46" s="128"/>
      <c r="G46" s="41"/>
      <c r="H46" s="41"/>
      <c r="I46" s="41"/>
      <c r="J46" s="41"/>
      <c r="K46" s="41"/>
      <c r="L46" s="41"/>
      <c r="M46" s="41"/>
      <c r="N46" s="41"/>
      <c r="O46" s="41"/>
      <c r="P46" s="41"/>
      <c r="Q46" s="41"/>
      <c r="R46" s="41"/>
      <c r="S46" s="41"/>
      <c r="T46" s="41"/>
    </row>
    <row r="47" spans="1:20" s="11" customFormat="1" ht="58.5" customHeight="1" x14ac:dyDescent="0.35">
      <c r="A47" s="130" t="str">
        <f ca="1">Translations!$A$136</f>
        <v>A. Total estimated number of people in the specified key and vulnerable population</v>
      </c>
      <c r="B47" s="138" t="s">
        <v>7</v>
      </c>
      <c r="C47" s="170"/>
      <c r="D47" s="170"/>
      <c r="E47" s="170"/>
      <c r="F47" s="171"/>
      <c r="G47" s="41"/>
      <c r="H47" s="41"/>
      <c r="I47" s="41"/>
      <c r="J47" s="41"/>
      <c r="K47" s="41"/>
      <c r="L47" s="41"/>
      <c r="M47" s="41"/>
      <c r="N47" s="41"/>
      <c r="O47" s="41"/>
      <c r="P47" s="41"/>
      <c r="Q47" s="41"/>
      <c r="R47" s="41"/>
      <c r="S47" s="41"/>
      <c r="T47" s="41"/>
    </row>
    <row r="48" spans="1:20" s="11" customFormat="1" ht="45" customHeight="1" x14ac:dyDescent="0.35">
      <c r="A48" s="386" t="str">
        <f ca="1">Translations!$A$39</f>
        <v>B1. Global targets as per the Global AIDS Strategy</v>
      </c>
      <c r="B48" s="138" t="s">
        <v>7</v>
      </c>
      <c r="C48" s="159" t="str">
        <f>IF(C47="","",(C49*C47))</f>
        <v/>
      </c>
      <c r="D48" s="159" t="str">
        <f t="shared" ref="D48:E48" si="13">IF(D47="","",(D49*D47))</f>
        <v/>
      </c>
      <c r="E48" s="159" t="str">
        <f t="shared" si="13"/>
        <v/>
      </c>
      <c r="F48" s="172"/>
      <c r="G48" s="41"/>
      <c r="H48" s="41"/>
      <c r="I48" s="41"/>
      <c r="J48" s="41"/>
      <c r="K48" s="41"/>
      <c r="L48" s="41"/>
      <c r="M48" s="41"/>
      <c r="N48" s="41"/>
      <c r="O48" s="41"/>
      <c r="P48" s="41"/>
      <c r="Q48" s="41"/>
      <c r="R48" s="41"/>
      <c r="S48" s="41"/>
      <c r="T48" s="41"/>
    </row>
    <row r="49" spans="1:6" ht="45" customHeight="1" x14ac:dyDescent="0.35">
      <c r="A49" s="387"/>
      <c r="B49" s="138" t="s">
        <v>8</v>
      </c>
      <c r="C49" s="121">
        <f>95/100</f>
        <v>0.95</v>
      </c>
      <c r="D49" s="121">
        <f t="shared" ref="D49:E49" si="14">95/100</f>
        <v>0.95</v>
      </c>
      <c r="E49" s="121">
        <f t="shared" si="14"/>
        <v>0.95</v>
      </c>
      <c r="F49" s="172"/>
    </row>
    <row r="50" spans="1:6" ht="45" customHeight="1" x14ac:dyDescent="0.35">
      <c r="A50" s="423" t="str">
        <f ca="1">Translations!$A$40</f>
        <v>B2. Country targets</v>
      </c>
      <c r="B50" s="138" t="s">
        <v>7</v>
      </c>
      <c r="C50" s="170"/>
      <c r="D50" s="170"/>
      <c r="E50" s="170"/>
      <c r="F50" s="418"/>
    </row>
    <row r="51" spans="1:6" ht="45" customHeight="1" x14ac:dyDescent="0.35">
      <c r="A51" s="424"/>
      <c r="B51" s="138" t="s">
        <v>8</v>
      </c>
      <c r="C51" s="123" t="str">
        <f>IF(C50=0,"",+C50/C47)</f>
        <v/>
      </c>
      <c r="D51" s="123" t="str">
        <f>IF(D50=0,"",+D50/D47)</f>
        <v/>
      </c>
      <c r="E51" s="123" t="str">
        <f>IF(E50=0,"",+E50/E47)</f>
        <v/>
      </c>
      <c r="F51" s="419"/>
    </row>
    <row r="52" spans="1:6" ht="17.649999999999999" customHeight="1" x14ac:dyDescent="0.35">
      <c r="A52" s="125" t="str">
        <f ca="1">Translations!$A$41</f>
        <v>Country need to meet global targets already covered</v>
      </c>
      <c r="B52" s="129"/>
      <c r="C52" s="155"/>
      <c r="D52" s="155"/>
      <c r="E52" s="155"/>
      <c r="F52" s="131"/>
    </row>
    <row r="53" spans="1:6" ht="45" customHeight="1" x14ac:dyDescent="0.35">
      <c r="A53" s="423" t="str">
        <f ca="1">Translations!$A$42</f>
        <v>C1. Global target planned to be covered by domestic resources</v>
      </c>
      <c r="B53" s="138" t="s">
        <v>7</v>
      </c>
      <c r="C53" s="170"/>
      <c r="D53" s="170"/>
      <c r="E53" s="170"/>
      <c r="F53" s="17"/>
    </row>
    <row r="54" spans="1:6" ht="45" customHeight="1" x14ac:dyDescent="0.35">
      <c r="A54" s="424"/>
      <c r="B54" s="138" t="s">
        <v>8</v>
      </c>
      <c r="C54" s="123" t="str">
        <f>IF(C53=0,"",+C53/C48)</f>
        <v/>
      </c>
      <c r="D54" s="123" t="str">
        <f t="shared" ref="D54:E54" si="15">IF(D53=0,"",+D53/D48)</f>
        <v/>
      </c>
      <c r="E54" s="123" t="str">
        <f t="shared" si="15"/>
        <v/>
      </c>
      <c r="F54" s="17"/>
    </row>
    <row r="55" spans="1:6" ht="45" customHeight="1" x14ac:dyDescent="0.35">
      <c r="A55" s="423" t="str">
        <f ca="1">Translations!$A$43</f>
        <v>C2. Global target planned to be covered by external resources</v>
      </c>
      <c r="B55" s="138" t="s">
        <v>7</v>
      </c>
      <c r="C55" s="174"/>
      <c r="D55" s="174"/>
      <c r="E55" s="174"/>
      <c r="F55" s="175"/>
    </row>
    <row r="56" spans="1:6" ht="45" customHeight="1" x14ac:dyDescent="0.35">
      <c r="A56" s="424"/>
      <c r="B56" s="138" t="s">
        <v>8</v>
      </c>
      <c r="C56" s="123" t="str">
        <f>IF(C55=0,"",+C55/C48)</f>
        <v/>
      </c>
      <c r="D56" s="123" t="str">
        <f t="shared" ref="D56:E56" si="16">IF(D55=0,"",+D55/D48)</f>
        <v/>
      </c>
      <c r="E56" s="123" t="str">
        <f t="shared" si="16"/>
        <v/>
      </c>
      <c r="F56" s="176"/>
    </row>
    <row r="57" spans="1:6" ht="45" customHeight="1" x14ac:dyDescent="0.35">
      <c r="A57" s="423" t="str">
        <f ca="1">Translations!$A$44</f>
        <v>C3. Total global target already covered</v>
      </c>
      <c r="B57" s="138" t="s">
        <v>7</v>
      </c>
      <c r="C57" s="124">
        <f>C53+C55</f>
        <v>0</v>
      </c>
      <c r="D57" s="124">
        <f t="shared" ref="D57:E57" si="17">D53+D55</f>
        <v>0</v>
      </c>
      <c r="E57" s="124">
        <f t="shared" si="17"/>
        <v>0</v>
      </c>
      <c r="F57" s="115"/>
    </row>
    <row r="58" spans="1:6" ht="45" customHeight="1" x14ac:dyDescent="0.35">
      <c r="A58" s="424"/>
      <c r="B58" s="138" t="s">
        <v>8</v>
      </c>
      <c r="C58" s="123" t="str">
        <f>IF(C57=0,"",C57/C48)</f>
        <v/>
      </c>
      <c r="D58" s="123" t="str">
        <f t="shared" ref="D58:E58" si="18">IF(D57=0,"",D57/D48)</f>
        <v/>
      </c>
      <c r="E58" s="123" t="str">
        <f t="shared" si="18"/>
        <v/>
      </c>
      <c r="F58" s="115"/>
    </row>
    <row r="59" spans="1:6" ht="17.649999999999999" customHeight="1" x14ac:dyDescent="0.35">
      <c r="A59" s="125" t="str">
        <f ca="1">Translations!$A$45</f>
        <v>Programmatic gap</v>
      </c>
      <c r="B59" s="129"/>
      <c r="C59" s="155"/>
      <c r="D59" s="155"/>
      <c r="E59" s="155"/>
      <c r="F59" s="131"/>
    </row>
    <row r="60" spans="1:6" ht="45" customHeight="1" x14ac:dyDescent="0.35">
      <c r="A60" s="420" t="str">
        <f ca="1">Translations!$A$46</f>
        <v>D. Expected annual gap in meeting the need: B1 - C3</v>
      </c>
      <c r="B60" s="138" t="s">
        <v>7</v>
      </c>
      <c r="C60" s="122" t="str">
        <f>IF(C57=0,C48,C48-(C57))</f>
        <v/>
      </c>
      <c r="D60" s="122" t="str">
        <f t="shared" ref="D60:E60" si="19">IF(D57=0,D48,D48-(D57))</f>
        <v/>
      </c>
      <c r="E60" s="122" t="str">
        <f t="shared" si="19"/>
        <v/>
      </c>
      <c r="F60" s="418"/>
    </row>
    <row r="61" spans="1:6" ht="45" customHeight="1" x14ac:dyDescent="0.35">
      <c r="A61" s="422"/>
      <c r="B61" s="138" t="s">
        <v>8</v>
      </c>
      <c r="C61" s="123" t="str">
        <f>IF(C60="","",+C60/C48)</f>
        <v/>
      </c>
      <c r="D61" s="123" t="str">
        <f t="shared" ref="D61:E61" si="20">IF(D60="","",+D60/D48)</f>
        <v/>
      </c>
      <c r="E61" s="123" t="str">
        <f t="shared" si="20"/>
        <v/>
      </c>
      <c r="F61" s="419"/>
    </row>
    <row r="62" spans="1:6" ht="17.649999999999999" customHeight="1" x14ac:dyDescent="0.35">
      <c r="A62" s="125" t="str">
        <f ca="1">Translations!$A$47</f>
        <v>Country need to meet global targets covered with the allocation amount</v>
      </c>
      <c r="B62" s="129"/>
      <c r="C62" s="155"/>
      <c r="D62" s="155"/>
      <c r="E62" s="155"/>
      <c r="F62" s="131"/>
    </row>
    <row r="63" spans="1:6" ht="45" customHeight="1" x14ac:dyDescent="0.35">
      <c r="A63" s="420" t="str">
        <f ca="1">Translations!$A$48</f>
        <v>E. Targets to be financed by allocation amount</v>
      </c>
      <c r="B63" s="138" t="s">
        <v>7</v>
      </c>
      <c r="C63" s="170"/>
      <c r="D63" s="170"/>
      <c r="E63" s="170"/>
      <c r="F63" s="426"/>
    </row>
    <row r="64" spans="1:6" ht="45" customHeight="1" x14ac:dyDescent="0.35">
      <c r="A64" s="422"/>
      <c r="B64" s="138" t="s">
        <v>8</v>
      </c>
      <c r="C64" s="123" t="str">
        <f>IF(C63=0,"",+C63/C48)</f>
        <v/>
      </c>
      <c r="D64" s="123" t="str">
        <f t="shared" ref="D64:E64" si="21">IF(D63=0,"",+D63/D48)</f>
        <v/>
      </c>
      <c r="E64" s="123" t="str">
        <f t="shared" si="21"/>
        <v/>
      </c>
      <c r="F64" s="427"/>
    </row>
    <row r="65" spans="1:6" ht="45" customHeight="1" x14ac:dyDescent="0.35">
      <c r="A65" s="420" t="str">
        <f ca="1">Translations!$A$49</f>
        <v>F. Coverage from allocation amount and other resources: E + C3</v>
      </c>
      <c r="B65" s="138" t="s">
        <v>7</v>
      </c>
      <c r="C65" s="122">
        <f>IF(C57="",C63,C63+C57)</f>
        <v>0</v>
      </c>
      <c r="D65" s="122">
        <f t="shared" ref="D65:E65" si="22">IF(D57="",D63,D63+D57)</f>
        <v>0</v>
      </c>
      <c r="E65" s="122">
        <f t="shared" si="22"/>
        <v>0</v>
      </c>
      <c r="F65" s="418"/>
    </row>
    <row r="66" spans="1:6" ht="45" customHeight="1" x14ac:dyDescent="0.35">
      <c r="A66" s="422"/>
      <c r="B66" s="138" t="s">
        <v>8</v>
      </c>
      <c r="C66" s="123" t="str">
        <f>IF(C65=0,"",+C65/C48)</f>
        <v/>
      </c>
      <c r="D66" s="123" t="str">
        <f t="shared" ref="D66:E66" si="23">IF(D65=0,"",+D65/D48)</f>
        <v/>
      </c>
      <c r="E66" s="123" t="str">
        <f t="shared" si="23"/>
        <v/>
      </c>
      <c r="F66" s="419"/>
    </row>
    <row r="67" spans="1:6" ht="45" customHeight="1" x14ac:dyDescent="0.35">
      <c r="A67" s="420" t="str">
        <f ca="1">Translations!$A$50</f>
        <v xml:space="preserve">G. Remaining gap: B1 - F </v>
      </c>
      <c r="B67" s="138" t="s">
        <v>7</v>
      </c>
      <c r="C67" s="122" t="str">
        <f>IF(C65=0,C48,C48-(C65))</f>
        <v/>
      </c>
      <c r="D67" s="122" t="str">
        <f t="shared" ref="D67:E67" si="24">IF(D65=0,"",D48-(D65))</f>
        <v/>
      </c>
      <c r="E67" s="122" t="str">
        <f t="shared" si="24"/>
        <v/>
      </c>
      <c r="F67" s="418"/>
    </row>
    <row r="68" spans="1:6" ht="45" customHeight="1" x14ac:dyDescent="0.35">
      <c r="A68" s="421"/>
      <c r="B68" s="138" t="s">
        <v>8</v>
      </c>
      <c r="C68" s="123" t="str">
        <f>IF(C67="","",C67/C48)</f>
        <v/>
      </c>
      <c r="D68" s="123" t="str">
        <f t="shared" ref="D68:E68" si="25">IF(D67="","",D67/D48)</f>
        <v/>
      </c>
      <c r="E68" s="123" t="str">
        <f t="shared" si="25"/>
        <v/>
      </c>
      <c r="F68" s="419"/>
    </row>
    <row r="69" spans="1:6" x14ac:dyDescent="0.35">
      <c r="A69" s="206"/>
      <c r="B69" s="206"/>
      <c r="C69" s="207"/>
      <c r="D69" s="207"/>
      <c r="E69" s="207"/>
      <c r="F69" s="206"/>
    </row>
    <row r="70" spans="1:6" ht="15" thickBot="1" x14ac:dyDescent="0.4">
      <c r="A70" s="206"/>
      <c r="B70" s="206"/>
      <c r="C70" s="207"/>
      <c r="D70" s="207"/>
      <c r="E70" s="207"/>
      <c r="F70" s="206"/>
    </row>
    <row r="71" spans="1:6" ht="30" customHeight="1" thickBot="1" x14ac:dyDescent="0.4">
      <c r="A71" s="168" t="str">
        <f ca="1">Translations!$A$142</f>
        <v>HIV Testing Programmatic Gap Table 3</v>
      </c>
      <c r="B71" s="160"/>
      <c r="C71" s="161"/>
      <c r="D71" s="161"/>
      <c r="E71" s="162"/>
      <c r="F71" s="163"/>
    </row>
    <row r="72" spans="1:6" ht="45" customHeight="1" x14ac:dyDescent="0.35">
      <c r="A72" s="164" t="str">
        <f ca="1">Translations!$A$21</f>
        <v>Priority Module</v>
      </c>
      <c r="B72" s="434" t="str">
        <f ca="1">'HIV dropdown'!$A$14</f>
        <v>Differentiated HIV Testing Services</v>
      </c>
      <c r="C72" s="435"/>
      <c r="D72" s="435"/>
      <c r="E72" s="435"/>
      <c r="F72" s="436"/>
    </row>
    <row r="73" spans="1:6" ht="45" customHeight="1" x14ac:dyDescent="0.35">
      <c r="A73" s="132" t="str">
        <f ca="1">Translations!$A$22</f>
        <v>Selected coverage indicator</v>
      </c>
      <c r="B73" s="380" t="s">
        <v>2</v>
      </c>
      <c r="C73" s="381"/>
      <c r="D73" s="381"/>
      <c r="E73" s="381"/>
      <c r="F73" s="433"/>
    </row>
    <row r="74" spans="1:6" ht="17.649999999999999" customHeight="1" x14ac:dyDescent="0.35">
      <c r="A74" s="125" t="str">
        <f ca="1">Translations!$A$24</f>
        <v>Current national coverage</v>
      </c>
      <c r="B74" s="129"/>
      <c r="C74" s="155"/>
      <c r="D74" s="155"/>
      <c r="E74" s="155"/>
      <c r="F74" s="131"/>
    </row>
    <row r="75" spans="1:6" ht="45" customHeight="1" x14ac:dyDescent="0.35">
      <c r="A75" s="136" t="str">
        <f ca="1">Translations!$A$25</f>
        <v>Insert latest results</v>
      </c>
      <c r="B75" s="70"/>
      <c r="C75" s="153" t="str">
        <f ca="1">Translations!$A$26</f>
        <v>Year</v>
      </c>
      <c r="D75" s="169"/>
      <c r="E75" s="154" t="str">
        <f ca="1">Translations!$A$27</f>
        <v>Data source</v>
      </c>
      <c r="F75" s="17"/>
    </row>
    <row r="76" spans="1:6" ht="45" customHeight="1" x14ac:dyDescent="0.35">
      <c r="A76" s="237" t="str">
        <f ca="1">Translations!$A$28</f>
        <v>Comments</v>
      </c>
      <c r="B76" s="383"/>
      <c r="C76" s="384"/>
      <c r="D76" s="384"/>
      <c r="E76" s="384"/>
      <c r="F76" s="428"/>
    </row>
    <row r="77" spans="1:6" ht="45" customHeight="1" x14ac:dyDescent="0.35">
      <c r="A77" s="429"/>
      <c r="B77" s="431"/>
      <c r="C77" s="227" t="str">
        <f ca="1">Translations!$A$29</f>
        <v>Year 1</v>
      </c>
      <c r="D77" s="227" t="str">
        <f ca="1">Translations!$A$30</f>
        <v>Year 2</v>
      </c>
      <c r="E77" s="227" t="str">
        <f ca="1">Translations!$A$31</f>
        <v>Year 3</v>
      </c>
      <c r="F77" s="388" t="str">
        <f ca="1">Translations!$A$35</f>
        <v>Comments / Assumptions</v>
      </c>
    </row>
    <row r="78" spans="1:6" ht="45" customHeight="1" x14ac:dyDescent="0.35">
      <c r="A78" s="430"/>
      <c r="B78" s="432"/>
      <c r="C78" s="18" t="str">
        <f ca="1">TranslationsTB!$A$22</f>
        <v>Insert year</v>
      </c>
      <c r="D78" s="18" t="str">
        <f ca="1">TranslationsTB!$A$22</f>
        <v>Insert year</v>
      </c>
      <c r="E78" s="18" t="str">
        <f ca="1">TranslationsTB!$A$22</f>
        <v>Insert year</v>
      </c>
      <c r="F78" s="389"/>
    </row>
    <row r="79" spans="1:6" ht="17.649999999999999" customHeight="1" x14ac:dyDescent="0.35">
      <c r="A79" s="125" t="str">
        <f ca="1">Translations!$A$118</f>
        <v xml:space="preserve">Current estimated country need </v>
      </c>
      <c r="B79" s="127"/>
      <c r="C79" s="156"/>
      <c r="D79" s="156"/>
      <c r="E79" s="156"/>
      <c r="F79" s="128"/>
    </row>
    <row r="80" spans="1:6" ht="45" customHeight="1" x14ac:dyDescent="0.35">
      <c r="A80" s="130" t="str">
        <f ca="1">Translations!$A$136</f>
        <v>A. Total estimated number of people in the specified key and vulnerable population</v>
      </c>
      <c r="B80" s="138" t="s">
        <v>7</v>
      </c>
      <c r="C80" s="170"/>
      <c r="D80" s="170"/>
      <c r="E80" s="170"/>
      <c r="F80" s="171"/>
    </row>
    <row r="81" spans="1:6" ht="45" customHeight="1" x14ac:dyDescent="0.35">
      <c r="A81" s="386" t="str">
        <f ca="1">Translations!$A$39</f>
        <v>B1. Global targets as per the Global AIDS Strategy</v>
      </c>
      <c r="B81" s="138" t="s">
        <v>7</v>
      </c>
      <c r="C81" s="159" t="str">
        <f>IF(C80="","",(C82*C80))</f>
        <v/>
      </c>
      <c r="D81" s="159" t="str">
        <f t="shared" ref="D81:E81" si="26">IF(D80="","",(D82*D80))</f>
        <v/>
      </c>
      <c r="E81" s="159" t="str">
        <f t="shared" si="26"/>
        <v/>
      </c>
      <c r="F81" s="172"/>
    </row>
    <row r="82" spans="1:6" ht="45" customHeight="1" x14ac:dyDescent="0.35">
      <c r="A82" s="387"/>
      <c r="B82" s="138" t="s">
        <v>8</v>
      </c>
      <c r="C82" s="121">
        <f>95/100</f>
        <v>0.95</v>
      </c>
      <c r="D82" s="121">
        <f t="shared" ref="D82:E82" si="27">95/100</f>
        <v>0.95</v>
      </c>
      <c r="E82" s="121">
        <f t="shared" si="27"/>
        <v>0.95</v>
      </c>
      <c r="F82" s="172"/>
    </row>
    <row r="83" spans="1:6" ht="45" customHeight="1" x14ac:dyDescent="0.35">
      <c r="A83" s="423" t="str">
        <f ca="1">Translations!$A$40</f>
        <v>B2. Country targets</v>
      </c>
      <c r="B83" s="138" t="s">
        <v>7</v>
      </c>
      <c r="C83" s="170"/>
      <c r="D83" s="170"/>
      <c r="E83" s="170"/>
      <c r="F83" s="418"/>
    </row>
    <row r="84" spans="1:6" ht="45" customHeight="1" x14ac:dyDescent="0.35">
      <c r="A84" s="424"/>
      <c r="B84" s="138" t="s">
        <v>8</v>
      </c>
      <c r="C84" s="123" t="str">
        <f>IF(C83=0,"",+C83/C80)</f>
        <v/>
      </c>
      <c r="D84" s="123" t="str">
        <f>IF(D83=0,"",+D83/D80)</f>
        <v/>
      </c>
      <c r="E84" s="123" t="str">
        <f>IF(E83=0,"",+E83/E80)</f>
        <v/>
      </c>
      <c r="F84" s="419"/>
    </row>
    <row r="85" spans="1:6" ht="17.649999999999999" customHeight="1" x14ac:dyDescent="0.35">
      <c r="A85" s="125" t="str">
        <f ca="1">Translations!$A$41</f>
        <v>Country need to meet global targets already covered</v>
      </c>
      <c r="B85" s="129"/>
      <c r="C85" s="155"/>
      <c r="D85" s="155"/>
      <c r="E85" s="155"/>
      <c r="F85" s="131"/>
    </row>
    <row r="86" spans="1:6" ht="45" customHeight="1" x14ac:dyDescent="0.35">
      <c r="A86" s="423" t="str">
        <f ca="1">Translations!$A$42</f>
        <v>C1. Global target planned to be covered by domestic resources</v>
      </c>
      <c r="B86" s="138" t="s">
        <v>7</v>
      </c>
      <c r="C86" s="170"/>
      <c r="D86" s="170"/>
      <c r="E86" s="170"/>
      <c r="F86" s="17"/>
    </row>
    <row r="87" spans="1:6" ht="45" customHeight="1" x14ac:dyDescent="0.35">
      <c r="A87" s="424"/>
      <c r="B87" s="138" t="s">
        <v>8</v>
      </c>
      <c r="C87" s="123" t="str">
        <f>IF(C86=0,"",+C86/C81)</f>
        <v/>
      </c>
      <c r="D87" s="123" t="str">
        <f t="shared" ref="D87:E87" si="28">IF(D86=0,"",+D86/D81)</f>
        <v/>
      </c>
      <c r="E87" s="123" t="str">
        <f t="shared" si="28"/>
        <v/>
      </c>
      <c r="F87" s="17"/>
    </row>
    <row r="88" spans="1:6" ht="45" customHeight="1" x14ac:dyDescent="0.35">
      <c r="A88" s="423" t="str">
        <f ca="1">Translations!$A$43</f>
        <v>C2. Global target planned to be covered by external resources</v>
      </c>
      <c r="B88" s="138" t="s">
        <v>7</v>
      </c>
      <c r="C88" s="174"/>
      <c r="D88" s="174"/>
      <c r="E88" s="174"/>
      <c r="F88" s="175"/>
    </row>
    <row r="89" spans="1:6" ht="45" customHeight="1" x14ac:dyDescent="0.35">
      <c r="A89" s="424"/>
      <c r="B89" s="138" t="s">
        <v>8</v>
      </c>
      <c r="C89" s="123" t="str">
        <f>IF(C88=0,"",+C88/C81)</f>
        <v/>
      </c>
      <c r="D89" s="123" t="str">
        <f t="shared" ref="D89:E89" si="29">IF(D88=0,"",+D88/D81)</f>
        <v/>
      </c>
      <c r="E89" s="123" t="str">
        <f t="shared" si="29"/>
        <v/>
      </c>
      <c r="F89" s="176"/>
    </row>
    <row r="90" spans="1:6" ht="45" customHeight="1" x14ac:dyDescent="0.35">
      <c r="A90" s="423" t="str">
        <f ca="1">Translations!$A$44</f>
        <v>C3. Total global target already covered</v>
      </c>
      <c r="B90" s="138" t="s">
        <v>7</v>
      </c>
      <c r="C90" s="124">
        <f>C86+C88</f>
        <v>0</v>
      </c>
      <c r="D90" s="124">
        <f t="shared" ref="D90:E90" si="30">D86+D88</f>
        <v>0</v>
      </c>
      <c r="E90" s="124">
        <f t="shared" si="30"/>
        <v>0</v>
      </c>
      <c r="F90" s="115"/>
    </row>
    <row r="91" spans="1:6" ht="45" customHeight="1" x14ac:dyDescent="0.35">
      <c r="A91" s="424"/>
      <c r="B91" s="138" t="s">
        <v>8</v>
      </c>
      <c r="C91" s="123" t="str">
        <f>IF(C90=0,"",C90/C81)</f>
        <v/>
      </c>
      <c r="D91" s="123" t="str">
        <f t="shared" ref="D91:E91" si="31">IF(D90=0,"",D90/D81)</f>
        <v/>
      </c>
      <c r="E91" s="123" t="str">
        <f t="shared" si="31"/>
        <v/>
      </c>
      <c r="F91" s="115"/>
    </row>
    <row r="92" spans="1:6" ht="17.649999999999999" customHeight="1" x14ac:dyDescent="0.35">
      <c r="A92" s="125" t="str">
        <f ca="1">Translations!$A$45</f>
        <v>Programmatic gap</v>
      </c>
      <c r="B92" s="129"/>
      <c r="C92" s="155"/>
      <c r="D92" s="155"/>
      <c r="E92" s="155"/>
      <c r="F92" s="131"/>
    </row>
    <row r="93" spans="1:6" ht="45" customHeight="1" x14ac:dyDescent="0.35">
      <c r="A93" s="420" t="str">
        <f ca="1">Translations!$A$46</f>
        <v>D. Expected annual gap in meeting the need: B1 - C3</v>
      </c>
      <c r="B93" s="138" t="s">
        <v>7</v>
      </c>
      <c r="C93" s="122" t="str">
        <f>IF(C90=0,C81,C81-(C90))</f>
        <v/>
      </c>
      <c r="D93" s="122" t="str">
        <f t="shared" ref="D93:E93" si="32">IF(D90=0,D81,D81-(D90))</f>
        <v/>
      </c>
      <c r="E93" s="122" t="str">
        <f t="shared" si="32"/>
        <v/>
      </c>
      <c r="F93" s="418"/>
    </row>
    <row r="94" spans="1:6" ht="45" customHeight="1" x14ac:dyDescent="0.35">
      <c r="A94" s="422"/>
      <c r="B94" s="138" t="s">
        <v>8</v>
      </c>
      <c r="C94" s="123" t="str">
        <f>IF(C93="","",+C93/C81)</f>
        <v/>
      </c>
      <c r="D94" s="123" t="str">
        <f t="shared" ref="D94:E94" si="33">IF(D93="","",+D93/D81)</f>
        <v/>
      </c>
      <c r="E94" s="123" t="str">
        <f t="shared" si="33"/>
        <v/>
      </c>
      <c r="F94" s="419"/>
    </row>
    <row r="95" spans="1:6" ht="17.649999999999999" customHeight="1" x14ac:dyDescent="0.35">
      <c r="A95" s="125" t="str">
        <f ca="1">Translations!$A$47</f>
        <v>Country need to meet global targets covered with the allocation amount</v>
      </c>
      <c r="B95" s="129"/>
      <c r="C95" s="155"/>
      <c r="D95" s="155"/>
      <c r="E95" s="155"/>
      <c r="F95" s="131"/>
    </row>
    <row r="96" spans="1:6" ht="45" customHeight="1" x14ac:dyDescent="0.35">
      <c r="A96" s="420" t="str">
        <f ca="1">Translations!$A$48</f>
        <v>E. Targets to be financed by allocation amount</v>
      </c>
      <c r="B96" s="138" t="s">
        <v>7</v>
      </c>
      <c r="C96" s="170"/>
      <c r="D96" s="170"/>
      <c r="E96" s="170"/>
      <c r="F96" s="426"/>
    </row>
    <row r="97" spans="1:6" ht="45" customHeight="1" x14ac:dyDescent="0.35">
      <c r="A97" s="422"/>
      <c r="B97" s="138" t="s">
        <v>8</v>
      </c>
      <c r="C97" s="123" t="str">
        <f>IF(C96=0,"",+C96/C81)</f>
        <v/>
      </c>
      <c r="D97" s="123" t="str">
        <f t="shared" ref="D97:E97" si="34">IF(D96=0,"",+D96/D81)</f>
        <v/>
      </c>
      <c r="E97" s="123" t="str">
        <f t="shared" si="34"/>
        <v/>
      </c>
      <c r="F97" s="427"/>
    </row>
    <row r="98" spans="1:6" ht="45" customHeight="1" x14ac:dyDescent="0.35">
      <c r="A98" s="420" t="str">
        <f ca="1">Translations!$A$49</f>
        <v>F. Coverage from allocation amount and other resources: E + C3</v>
      </c>
      <c r="B98" s="138" t="s">
        <v>7</v>
      </c>
      <c r="C98" s="122">
        <f>IF(C90="",C96,C96+C90)</f>
        <v>0</v>
      </c>
      <c r="D98" s="122">
        <f t="shared" ref="D98:E98" si="35">IF(D90="",D96,D96+D90)</f>
        <v>0</v>
      </c>
      <c r="E98" s="122">
        <f t="shared" si="35"/>
        <v>0</v>
      </c>
      <c r="F98" s="418"/>
    </row>
    <row r="99" spans="1:6" ht="45" customHeight="1" x14ac:dyDescent="0.35">
      <c r="A99" s="422"/>
      <c r="B99" s="138" t="s">
        <v>8</v>
      </c>
      <c r="C99" s="123" t="str">
        <f>IF(C98=0,"",+C98/C81)</f>
        <v/>
      </c>
      <c r="D99" s="123" t="str">
        <f t="shared" ref="D99:E99" si="36">IF(D98=0,"",+D98/D81)</f>
        <v/>
      </c>
      <c r="E99" s="123" t="str">
        <f t="shared" si="36"/>
        <v/>
      </c>
      <c r="F99" s="419"/>
    </row>
    <row r="100" spans="1:6" ht="45" customHeight="1" x14ac:dyDescent="0.35">
      <c r="A100" s="420" t="str">
        <f ca="1">Translations!$A$50</f>
        <v xml:space="preserve">G. Remaining gap: B1 - F </v>
      </c>
      <c r="B100" s="138" t="s">
        <v>7</v>
      </c>
      <c r="C100" s="122" t="str">
        <f>IF(C98=0,C81,C81-(C98))</f>
        <v/>
      </c>
      <c r="D100" s="122" t="str">
        <f t="shared" ref="D100:E100" si="37">IF(D98=0,"",D81-(D98))</f>
        <v/>
      </c>
      <c r="E100" s="122" t="str">
        <f t="shared" si="37"/>
        <v/>
      </c>
      <c r="F100" s="418"/>
    </row>
    <row r="101" spans="1:6" ht="45" customHeight="1" x14ac:dyDescent="0.35">
      <c r="A101" s="421"/>
      <c r="B101" s="138" t="s">
        <v>8</v>
      </c>
      <c r="C101" s="123" t="str">
        <f>IF(C100="","",C100/C81)</f>
        <v/>
      </c>
      <c r="D101" s="123" t="str">
        <f t="shared" ref="D101:E101" si="38">IF(D100="","",D100/D81)</f>
        <v/>
      </c>
      <c r="E101" s="123" t="str">
        <f t="shared" si="38"/>
        <v/>
      </c>
      <c r="F101" s="425"/>
    </row>
    <row r="102" spans="1:6" x14ac:dyDescent="0.35">
      <c r="A102" s="402" t="s">
        <v>9</v>
      </c>
      <c r="B102" s="403"/>
      <c r="C102" s="403"/>
      <c r="D102" s="403"/>
      <c r="E102" s="403"/>
      <c r="F102" s="404"/>
    </row>
    <row r="103" spans="1:6" x14ac:dyDescent="0.35">
      <c r="A103" s="405"/>
      <c r="B103" s="406"/>
      <c r="C103" s="406"/>
      <c r="D103" s="406"/>
      <c r="E103" s="406"/>
      <c r="F103" s="407"/>
    </row>
    <row r="104" spans="1:6" x14ac:dyDescent="0.35">
      <c r="A104" s="405"/>
      <c r="B104" s="406"/>
      <c r="C104" s="406"/>
      <c r="D104" s="406"/>
      <c r="E104" s="406"/>
      <c r="F104" s="407"/>
    </row>
    <row r="105" spans="1:6" x14ac:dyDescent="0.35">
      <c r="A105" s="405"/>
      <c r="B105" s="406"/>
      <c r="C105" s="406"/>
      <c r="D105" s="406"/>
      <c r="E105" s="406"/>
      <c r="F105" s="407"/>
    </row>
    <row r="106" spans="1:6" x14ac:dyDescent="0.35">
      <c r="A106" s="405"/>
      <c r="B106" s="406"/>
      <c r="C106" s="406"/>
      <c r="D106" s="406"/>
      <c r="E106" s="406"/>
      <c r="F106" s="407"/>
    </row>
    <row r="107" spans="1:6" x14ac:dyDescent="0.35">
      <c r="A107" s="405"/>
      <c r="B107" s="406"/>
      <c r="C107" s="406"/>
      <c r="D107" s="406"/>
      <c r="E107" s="406"/>
      <c r="F107" s="407"/>
    </row>
    <row r="108" spans="1:6" x14ac:dyDescent="0.35">
      <c r="A108" s="405"/>
      <c r="B108" s="406"/>
      <c r="C108" s="406"/>
      <c r="D108" s="406"/>
      <c r="E108" s="406"/>
      <c r="F108" s="407"/>
    </row>
    <row r="109" spans="1:6" x14ac:dyDescent="0.35">
      <c r="A109" s="405"/>
      <c r="B109" s="406"/>
      <c r="C109" s="406"/>
      <c r="D109" s="406"/>
      <c r="E109" s="406"/>
      <c r="F109" s="407"/>
    </row>
    <row r="110" spans="1:6" x14ac:dyDescent="0.35">
      <c r="A110" s="405"/>
      <c r="B110" s="406"/>
      <c r="C110" s="406"/>
      <c r="D110" s="406"/>
      <c r="E110" s="406"/>
      <c r="F110" s="407"/>
    </row>
    <row r="111" spans="1:6" x14ac:dyDescent="0.35">
      <c r="A111" s="405"/>
      <c r="B111" s="406"/>
      <c r="C111" s="406"/>
      <c r="D111" s="406"/>
      <c r="E111" s="406"/>
      <c r="F111" s="407"/>
    </row>
    <row r="112" spans="1:6" x14ac:dyDescent="0.35">
      <c r="A112" s="408"/>
      <c r="B112" s="409"/>
      <c r="C112" s="409"/>
      <c r="D112" s="409"/>
      <c r="E112" s="409"/>
      <c r="F112" s="410"/>
    </row>
  </sheetData>
  <sheetProtection algorithmName="SHA-512" hashValue="5OEIiEraKvvEiVeTx91w5Y4sI5h4bgCOQOmupqlPvAUwen46Jtb7I0nrO8xhnJa0872aQqq3R0Yt9gr1H50Sxg==" saltValue="XVVv6eWz9qJ4OVKOUleSWw==" spinCount="100000" sheet="1" formatColumns="0" formatRows="0"/>
  <mergeCells count="66">
    <mergeCell ref="F83:F84"/>
    <mergeCell ref="A86:A87"/>
    <mergeCell ref="A88:A89"/>
    <mergeCell ref="B72:F72"/>
    <mergeCell ref="B73:F73"/>
    <mergeCell ref="B76:F76"/>
    <mergeCell ref="A77:A78"/>
    <mergeCell ref="B77:B78"/>
    <mergeCell ref="F77:F78"/>
    <mergeCell ref="A17:A18"/>
    <mergeCell ref="F17:F18"/>
    <mergeCell ref="A1:E1"/>
    <mergeCell ref="F1:F3"/>
    <mergeCell ref="A2:E2"/>
    <mergeCell ref="A3:E3"/>
    <mergeCell ref="A4:F4"/>
    <mergeCell ref="B6:F6"/>
    <mergeCell ref="B7:F7"/>
    <mergeCell ref="B10:F10"/>
    <mergeCell ref="F11:F12"/>
    <mergeCell ref="A15:A16"/>
    <mergeCell ref="A11:A12"/>
    <mergeCell ref="B11:B12"/>
    <mergeCell ref="B40:F40"/>
    <mergeCell ref="A20:A21"/>
    <mergeCell ref="A22:A23"/>
    <mergeCell ref="A24:A25"/>
    <mergeCell ref="A27:A28"/>
    <mergeCell ref="F27:F28"/>
    <mergeCell ref="A30:A31"/>
    <mergeCell ref="F30:F31"/>
    <mergeCell ref="A32:A33"/>
    <mergeCell ref="F32:F33"/>
    <mergeCell ref="A34:A35"/>
    <mergeCell ref="F34:F35"/>
    <mergeCell ref="B39:F39"/>
    <mergeCell ref="A63:A64"/>
    <mergeCell ref="F63:F64"/>
    <mergeCell ref="B43:F43"/>
    <mergeCell ref="F44:F45"/>
    <mergeCell ref="A48:A49"/>
    <mergeCell ref="A50:A51"/>
    <mergeCell ref="F50:F51"/>
    <mergeCell ref="A53:A54"/>
    <mergeCell ref="A55:A56"/>
    <mergeCell ref="A57:A58"/>
    <mergeCell ref="A60:A61"/>
    <mergeCell ref="F60:F61"/>
    <mergeCell ref="A44:A45"/>
    <mergeCell ref="B44:B45"/>
    <mergeCell ref="F67:F68"/>
    <mergeCell ref="F65:F66"/>
    <mergeCell ref="A67:A68"/>
    <mergeCell ref="A65:A66"/>
    <mergeCell ref="A102:F112"/>
    <mergeCell ref="A90:A91"/>
    <mergeCell ref="A100:A101"/>
    <mergeCell ref="F100:F101"/>
    <mergeCell ref="A93:A94"/>
    <mergeCell ref="F93:F94"/>
    <mergeCell ref="A96:A97"/>
    <mergeCell ref="A98:A99"/>
    <mergeCell ref="F96:F97"/>
    <mergeCell ref="F98:F99"/>
    <mergeCell ref="A81:A82"/>
    <mergeCell ref="A83:A84"/>
  </mergeCells>
  <pageMargins left="0.7" right="0.7" top="0.75" bottom="0.75" header="0.3" footer="0.3"/>
  <pageSetup paperSize="8" scale="83" fitToHeight="0" orientation="portrait" r:id="rId1"/>
  <rowBreaks count="3" manualBreakCount="3">
    <brk id="33" max="5" man="1"/>
    <brk id="36" max="5" man="1"/>
    <brk id="64"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AAAE832-831B-4F9A-94A4-02A8F141A19E}">
          <x14:formula1>
            <xm:f>'HIV dropdown'!$A$100:$A$107</xm:f>
          </x14:formula1>
          <xm:sqref>B7:F7 B40:F40 B73:F73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5128-A359-43BB-8BCF-CE9EE0571548}">
  <sheetPr codeName="Sheet6">
    <tabColor rgb="FF7030A0"/>
    <pageSetUpPr fitToPage="1"/>
  </sheetPr>
  <dimension ref="A1:T135"/>
  <sheetViews>
    <sheetView view="pageBreakPreview" zoomScale="60" zoomScaleNormal="80" zoomScalePageLayoutView="80" workbookViewId="0">
      <selection activeCell="B6" sqref="B6:F6"/>
    </sheetView>
  </sheetViews>
  <sheetFormatPr defaultColWidth="9" defaultRowHeight="14" x14ac:dyDescent="0.3"/>
  <cols>
    <col min="1" max="1" width="30.08203125" style="113" customWidth="1"/>
    <col min="2" max="5" width="11.58203125" style="113" customWidth="1"/>
    <col min="6" max="6" width="68.25" style="113" customWidth="1"/>
    <col min="7" max="7" width="9" style="113"/>
    <col min="8" max="8" width="10.08203125" style="113" customWidth="1"/>
    <col min="9" max="9" width="10.58203125" style="113" customWidth="1"/>
    <col min="10" max="10" width="12.08203125" style="113" customWidth="1"/>
    <col min="11" max="16384" width="9" style="113"/>
  </cols>
  <sheetData>
    <row r="1" spans="1:20" ht="22.5" customHeight="1" x14ac:dyDescent="0.3">
      <c r="A1" s="394" t="s">
        <v>3</v>
      </c>
      <c r="B1" s="394"/>
      <c r="C1" s="394"/>
      <c r="D1" s="394"/>
      <c r="E1" s="394"/>
      <c r="F1" s="399" t="str">
        <f ca="1">Translations!$G$115</f>
        <v>Latest version updated: 13 March 2023</v>
      </c>
      <c r="G1" s="117"/>
      <c r="H1" s="117"/>
      <c r="I1" s="117"/>
      <c r="J1" s="117"/>
      <c r="K1" s="117"/>
      <c r="L1" s="117"/>
      <c r="M1" s="118"/>
      <c r="N1" s="118"/>
      <c r="O1" s="118"/>
      <c r="P1" s="118"/>
      <c r="Q1" s="118"/>
      <c r="R1" s="118"/>
      <c r="S1" s="118"/>
      <c r="T1" s="118"/>
    </row>
    <row r="2" spans="1:20" ht="22.5" customHeight="1" x14ac:dyDescent="0.3">
      <c r="A2" s="394" t="s">
        <v>975</v>
      </c>
      <c r="B2" s="394"/>
      <c r="C2" s="394"/>
      <c r="D2" s="394"/>
      <c r="E2" s="394"/>
      <c r="F2" s="400"/>
      <c r="G2" s="117"/>
      <c r="H2" s="117"/>
      <c r="I2" s="117"/>
      <c r="J2" s="117"/>
      <c r="K2" s="117"/>
      <c r="L2" s="117"/>
      <c r="M2" s="118"/>
      <c r="N2" s="118"/>
      <c r="O2" s="118"/>
      <c r="P2" s="118"/>
      <c r="Q2" s="118"/>
      <c r="R2" s="118"/>
      <c r="S2" s="118"/>
      <c r="T2" s="118"/>
    </row>
    <row r="3" spans="1:20" ht="22.5" customHeight="1" x14ac:dyDescent="0.3">
      <c r="A3" s="394" t="s">
        <v>4</v>
      </c>
      <c r="B3" s="394"/>
      <c r="C3" s="394"/>
      <c r="D3" s="394"/>
      <c r="E3" s="394"/>
      <c r="F3" s="401"/>
      <c r="G3" s="117"/>
      <c r="H3" s="117"/>
      <c r="I3" s="117"/>
      <c r="J3" s="117"/>
      <c r="K3" s="117"/>
      <c r="L3" s="117"/>
      <c r="M3" s="118"/>
      <c r="N3" s="118"/>
      <c r="O3" s="118"/>
      <c r="P3" s="118"/>
      <c r="Q3" s="118"/>
      <c r="R3" s="118"/>
      <c r="S3" s="118"/>
      <c r="T3" s="118"/>
    </row>
    <row r="4" spans="1:20" ht="45" customHeight="1" x14ac:dyDescent="0.3">
      <c r="A4" s="395" t="str">
        <f ca="1">Translations!$G$113</f>
        <v xml:space="preserve">Carefully read the instructions in the "Instructions" tab before completing the programmatic gap analysis table. 
The instructions have been tailored to each specific module/intervention. </v>
      </c>
      <c r="B4" s="395"/>
      <c r="C4" s="395"/>
      <c r="D4" s="395"/>
      <c r="E4" s="395"/>
      <c r="F4" s="395"/>
    </row>
    <row r="5" spans="1:20" ht="30" customHeight="1" thickBot="1" x14ac:dyDescent="0.35">
      <c r="A5" s="255" t="str">
        <f ca="1">TranslationsTB!$A$43</f>
        <v xml:space="preserve">TB/HIV Programmatic Gap Table 1  </v>
      </c>
      <c r="B5" s="256"/>
      <c r="C5" s="257"/>
      <c r="D5" s="258"/>
      <c r="E5" s="258"/>
      <c r="F5" s="259"/>
    </row>
    <row r="6" spans="1:20" ht="45" customHeight="1" x14ac:dyDescent="0.3">
      <c r="A6" s="224" t="str">
        <f ca="1">Translations!$A$21</f>
        <v>Priority Module</v>
      </c>
      <c r="B6" s="440" t="s">
        <v>2</v>
      </c>
      <c r="C6" s="441"/>
      <c r="D6" s="441"/>
      <c r="E6" s="441"/>
      <c r="F6" s="442"/>
    </row>
    <row r="7" spans="1:20" ht="45" customHeight="1" x14ac:dyDescent="0.3">
      <c r="A7" s="217" t="str">
        <f ca="1">Translations!$A$22</f>
        <v>Selected coverage indicator</v>
      </c>
      <c r="B7" s="415" t="str">
        <f ca="1">VLOOKUP(B6,TBModulesIndicators,2,FALSE)</f>
        <v>Please select…</v>
      </c>
      <c r="C7" s="416"/>
      <c r="D7" s="416"/>
      <c r="E7" s="416"/>
      <c r="F7" s="417"/>
    </row>
    <row r="8" spans="1:20" ht="17.649999999999999" customHeight="1" x14ac:dyDescent="0.3">
      <c r="A8" s="225" t="str">
        <f ca="1">Translations!$A$24</f>
        <v>Current national coverage</v>
      </c>
      <c r="B8" s="129"/>
      <c r="C8" s="129"/>
      <c r="D8" s="129"/>
      <c r="E8" s="129"/>
      <c r="F8" s="226"/>
    </row>
    <row r="9" spans="1:20" ht="45" customHeight="1" x14ac:dyDescent="0.3">
      <c r="A9" s="218" t="str">
        <f ca="1">Translations!$A$25</f>
        <v>Insert latest results</v>
      </c>
      <c r="B9" s="70"/>
      <c r="C9" s="153" t="str">
        <f ca="1">Translations!$A$26</f>
        <v>Year</v>
      </c>
      <c r="D9" s="17"/>
      <c r="E9" s="154" t="str">
        <f ca="1">Translations!$A$27</f>
        <v>Data source</v>
      </c>
      <c r="F9" s="17"/>
    </row>
    <row r="10" spans="1:20" ht="45" customHeight="1" x14ac:dyDescent="0.3">
      <c r="A10" s="244" t="str">
        <f ca="1">Translations!$A$28</f>
        <v>Comments</v>
      </c>
      <c r="B10" s="383"/>
      <c r="C10" s="384"/>
      <c r="D10" s="384"/>
      <c r="E10" s="384"/>
      <c r="F10" s="385"/>
    </row>
    <row r="11" spans="1:20" ht="45" customHeight="1" x14ac:dyDescent="0.3">
      <c r="A11" s="239"/>
      <c r="B11" s="247"/>
      <c r="C11" s="227" t="str">
        <f ca="1">Translations!$A$29</f>
        <v>Year 1</v>
      </c>
      <c r="D11" s="227" t="str">
        <f ca="1">Translations!$A$30</f>
        <v>Year 2</v>
      </c>
      <c r="E11" s="227" t="str">
        <f ca="1">Translations!$A$31</f>
        <v>Year 3</v>
      </c>
      <c r="F11" s="388" t="str">
        <f ca="1">Translations!$A$35</f>
        <v>Comments / Assumptions</v>
      </c>
    </row>
    <row r="12" spans="1:20" ht="45" customHeight="1" x14ac:dyDescent="0.3">
      <c r="A12" s="240"/>
      <c r="B12" s="248"/>
      <c r="C12" s="18" t="str">
        <f ca="1">TranslationsTB!$A$22</f>
        <v>Insert year</v>
      </c>
      <c r="D12" s="18" t="str">
        <f ca="1">TranslationsTB!$A$22</f>
        <v>Insert year</v>
      </c>
      <c r="E12" s="18" t="str">
        <f ca="1">TranslationsTB!$A$22</f>
        <v>Insert year</v>
      </c>
      <c r="F12" s="389"/>
    </row>
    <row r="13" spans="1:20" ht="17.649999999999999" customHeight="1" x14ac:dyDescent="0.3">
      <c r="A13" s="225" t="str">
        <f ca="1">Translations!$A$118</f>
        <v xml:space="preserve">Current estimated country need </v>
      </c>
      <c r="B13" s="127"/>
      <c r="C13" s="127"/>
      <c r="D13" s="127"/>
      <c r="E13" s="127"/>
      <c r="F13" s="245"/>
    </row>
    <row r="14" spans="1:20" ht="45" customHeight="1" x14ac:dyDescent="0.3">
      <c r="A14" s="249" t="str">
        <f ca="1">TranslationsTB!$A$48</f>
        <v>A. Total estimated number of population in need/at risk</v>
      </c>
      <c r="B14" s="235" t="s">
        <v>7</v>
      </c>
      <c r="C14" s="114"/>
      <c r="D14" s="114"/>
      <c r="E14" s="114"/>
      <c r="F14" s="220"/>
    </row>
    <row r="15" spans="1:20" ht="45" customHeight="1" x14ac:dyDescent="0.3">
      <c r="A15" s="386" t="str">
        <f ca="1">TranslationsTB!$A$26</f>
        <v>B. Country targets 
(from National Strategic Plan)</v>
      </c>
      <c r="B15" s="236" t="s">
        <v>7</v>
      </c>
      <c r="C15" s="114"/>
      <c r="D15" s="114"/>
      <c r="E15" s="114"/>
      <c r="F15" s="378"/>
    </row>
    <row r="16" spans="1:20" ht="45" customHeight="1" x14ac:dyDescent="0.3">
      <c r="A16" s="387"/>
      <c r="B16" s="236" t="s">
        <v>8</v>
      </c>
      <c r="C16" s="120" t="str">
        <f>IF(C15=0,"",+C15/C14)</f>
        <v/>
      </c>
      <c r="D16" s="120" t="str">
        <f>IF(D15=0,"",+D15/D14)</f>
        <v/>
      </c>
      <c r="E16" s="120" t="str">
        <f>IF(E15=0,"",+E15/E14)</f>
        <v/>
      </c>
      <c r="F16" s="379"/>
    </row>
    <row r="17" spans="1:6" ht="17.649999999999999" customHeight="1" x14ac:dyDescent="0.3">
      <c r="A17" s="225" t="str">
        <f ca="1">TranslationsTB!$A$27</f>
        <v>Country need already covered</v>
      </c>
      <c r="B17" s="129"/>
      <c r="C17" s="129"/>
      <c r="D17" s="129"/>
      <c r="E17" s="129"/>
      <c r="F17" s="226"/>
    </row>
    <row r="18" spans="1:6" ht="45" customHeight="1" x14ac:dyDescent="0.3">
      <c r="A18" s="386" t="str">
        <f ca="1">TranslationsTB!$A$28</f>
        <v>C1. Country need planned to be covered by domestic resources</v>
      </c>
      <c r="B18" s="235" t="s">
        <v>7</v>
      </c>
      <c r="C18" s="114"/>
      <c r="D18" s="114"/>
      <c r="E18" s="114"/>
      <c r="F18" s="17"/>
    </row>
    <row r="19" spans="1:6" ht="45" customHeight="1" x14ac:dyDescent="0.3">
      <c r="A19" s="387"/>
      <c r="B19" s="235" t="s">
        <v>8</v>
      </c>
      <c r="C19" s="120" t="str">
        <f>IF(C18=0,"",+C18/C14)</f>
        <v/>
      </c>
      <c r="D19" s="120" t="str">
        <f t="shared" ref="D19:E19" si="0">IF(D18=0,"",+D18/D14)</f>
        <v/>
      </c>
      <c r="E19" s="120" t="str">
        <f t="shared" si="0"/>
        <v/>
      </c>
      <c r="F19" s="17"/>
    </row>
    <row r="20" spans="1:6" ht="45" customHeight="1" x14ac:dyDescent="0.3">
      <c r="A20" s="386" t="str">
        <f ca="1">TranslationsTB!$A$29</f>
        <v>C2. Country need planned to be covered by external resources</v>
      </c>
      <c r="B20" s="235" t="s">
        <v>7</v>
      </c>
      <c r="C20" s="179"/>
      <c r="D20" s="179"/>
      <c r="E20" s="179"/>
      <c r="F20" s="175"/>
    </row>
    <row r="21" spans="1:6" ht="45" customHeight="1" x14ac:dyDescent="0.3">
      <c r="A21" s="387"/>
      <c r="B21" s="235" t="s">
        <v>8</v>
      </c>
      <c r="C21" s="120" t="str">
        <f>IF(C20=0,"",+C20/C14)</f>
        <v/>
      </c>
      <c r="D21" s="120" t="str">
        <f t="shared" ref="D21:E21" si="1">IF(D20=0,"",+D20/D14)</f>
        <v/>
      </c>
      <c r="E21" s="120" t="str">
        <f t="shared" si="1"/>
        <v/>
      </c>
      <c r="F21" s="176"/>
    </row>
    <row r="22" spans="1:6" ht="45" customHeight="1" x14ac:dyDescent="0.3">
      <c r="A22" s="386" t="str">
        <f ca="1">TranslationsTB!$A$30</f>
        <v>C3. Total country need already covered</v>
      </c>
      <c r="B22" s="235" t="s">
        <v>7</v>
      </c>
      <c r="C22" s="137">
        <f>C18+C20</f>
        <v>0</v>
      </c>
      <c r="D22" s="137">
        <f t="shared" ref="D22:E22" si="2">D18+D20</f>
        <v>0</v>
      </c>
      <c r="E22" s="137">
        <f t="shared" si="2"/>
        <v>0</v>
      </c>
      <c r="F22" s="246"/>
    </row>
    <row r="23" spans="1:6" ht="45" customHeight="1" x14ac:dyDescent="0.3">
      <c r="A23" s="387"/>
      <c r="B23" s="235" t="s">
        <v>8</v>
      </c>
      <c r="C23" s="120" t="str">
        <f>IF(C22=0,"",C22/C14)</f>
        <v/>
      </c>
      <c r="D23" s="120" t="str">
        <f t="shared" ref="D23:E23" si="3">IF(D22=0,"",D22/D14)</f>
        <v/>
      </c>
      <c r="E23" s="120" t="str">
        <f t="shared" si="3"/>
        <v/>
      </c>
      <c r="F23" s="246"/>
    </row>
    <row r="24" spans="1:6" ht="17.649999999999999" customHeight="1" x14ac:dyDescent="0.3">
      <c r="A24" s="225" t="str">
        <f ca="1">Translations!$A$45</f>
        <v>Programmatic gap</v>
      </c>
      <c r="B24" s="129"/>
      <c r="C24" s="129"/>
      <c r="D24" s="129"/>
      <c r="E24" s="129"/>
      <c r="F24" s="226"/>
    </row>
    <row r="25" spans="1:6" ht="45" customHeight="1" x14ac:dyDescent="0.3">
      <c r="A25" s="376" t="str">
        <f ca="1">TranslationsTB!$A$32</f>
        <v>D. Expected annual gap in meeting the need: A - C3</v>
      </c>
      <c r="B25" s="235" t="s">
        <v>7</v>
      </c>
      <c r="C25" s="119">
        <f>IF(C22="","",C14-(C22))</f>
        <v>0</v>
      </c>
      <c r="D25" s="119">
        <f t="shared" ref="D25:E25" si="4">IF(D22="","",D14-(D22))</f>
        <v>0</v>
      </c>
      <c r="E25" s="119">
        <f t="shared" si="4"/>
        <v>0</v>
      </c>
      <c r="F25" s="378"/>
    </row>
    <row r="26" spans="1:6" ht="45" customHeight="1" x14ac:dyDescent="0.3">
      <c r="A26" s="377"/>
      <c r="B26" s="235" t="s">
        <v>8</v>
      </c>
      <c r="C26" s="120" t="str">
        <f>IF(C25=0,"",+C25/C14)</f>
        <v/>
      </c>
      <c r="D26" s="120" t="str">
        <f t="shared" ref="D26:E26" si="5">IF(D25=0,"",+D25/D14)</f>
        <v/>
      </c>
      <c r="E26" s="120" t="str">
        <f t="shared" si="5"/>
        <v/>
      </c>
      <c r="F26" s="379"/>
    </row>
    <row r="27" spans="1:6" ht="17.649999999999999" customHeight="1" x14ac:dyDescent="0.3">
      <c r="A27" s="225" t="str">
        <f ca="1">TranslationsTB!$A$33</f>
        <v>Country need covered with the allocation amount</v>
      </c>
      <c r="B27" s="129"/>
      <c r="C27" s="129"/>
      <c r="D27" s="129"/>
      <c r="E27" s="129"/>
      <c r="F27" s="226"/>
    </row>
    <row r="28" spans="1:6" ht="45" customHeight="1" x14ac:dyDescent="0.3">
      <c r="A28" s="376" t="str">
        <f ca="1">TranslationsTB!$A$34</f>
        <v>E. Targets to be financed by funding request allocation amount</v>
      </c>
      <c r="B28" s="236" t="s">
        <v>7</v>
      </c>
      <c r="C28" s="114"/>
      <c r="D28" s="114"/>
      <c r="E28" s="114"/>
      <c r="F28" s="390"/>
    </row>
    <row r="29" spans="1:6" ht="45" customHeight="1" x14ac:dyDescent="0.3">
      <c r="A29" s="377"/>
      <c r="B29" s="236" t="s">
        <v>8</v>
      </c>
      <c r="C29" s="120" t="str">
        <f>IF(C28=0,"",+C28/C14)</f>
        <v/>
      </c>
      <c r="D29" s="120" t="str">
        <f t="shared" ref="D29:E29" si="6">IF(D28=0,"",+D28/D14)</f>
        <v/>
      </c>
      <c r="E29" s="120" t="str">
        <f t="shared" si="6"/>
        <v/>
      </c>
      <c r="F29" s="391"/>
    </row>
    <row r="30" spans="1:6" ht="45" customHeight="1" x14ac:dyDescent="0.3">
      <c r="A30" s="376" t="str">
        <f ca="1">TranslationsTB!$A$35</f>
        <v>F. Total Coverage from allocation amount and other resources: E + C3</v>
      </c>
      <c r="B30" s="236" t="s">
        <v>7</v>
      </c>
      <c r="C30" s="119">
        <f>IF(C22="",C28,C28+C22)</f>
        <v>0</v>
      </c>
      <c r="D30" s="119">
        <f t="shared" ref="D30:E30" si="7">IF(D22="",D28,D28+D22)</f>
        <v>0</v>
      </c>
      <c r="E30" s="119">
        <f t="shared" si="7"/>
        <v>0</v>
      </c>
      <c r="F30" s="378"/>
    </row>
    <row r="31" spans="1:6" ht="45" customHeight="1" x14ac:dyDescent="0.3">
      <c r="A31" s="377"/>
      <c r="B31" s="236" t="s">
        <v>8</v>
      </c>
      <c r="C31" s="120" t="str">
        <f>IF(C30=0,"",+C30/C14)</f>
        <v/>
      </c>
      <c r="D31" s="120" t="str">
        <f t="shared" ref="D31:E31" si="8">IF(D30=0,"",+D30/D14)</f>
        <v/>
      </c>
      <c r="E31" s="120" t="str">
        <f t="shared" si="8"/>
        <v/>
      </c>
      <c r="F31" s="379"/>
    </row>
    <row r="32" spans="1:6" ht="45" customHeight="1" x14ac:dyDescent="0.3">
      <c r="A32" s="376" t="str">
        <f ca="1">TranslationsTB!$A$36</f>
        <v xml:space="preserve">G. Remaining gap: A - F </v>
      </c>
      <c r="B32" s="251" t="s">
        <v>7</v>
      </c>
      <c r="C32" s="119">
        <f>IF(C30="","",C14-(C30))</f>
        <v>0</v>
      </c>
      <c r="D32" s="119">
        <f t="shared" ref="D32:E32" si="9">IF(D30="","",D14-(D30))</f>
        <v>0</v>
      </c>
      <c r="E32" s="119">
        <f t="shared" si="9"/>
        <v>0</v>
      </c>
      <c r="F32" s="443"/>
    </row>
    <row r="33" spans="1:6" ht="45" customHeight="1" x14ac:dyDescent="0.3">
      <c r="A33" s="377"/>
      <c r="B33" s="251" t="s">
        <v>8</v>
      </c>
      <c r="C33" s="120" t="str">
        <f>IF(C32=0,"",C32/C14)</f>
        <v/>
      </c>
      <c r="D33" s="120" t="str">
        <f t="shared" ref="D33:E33" si="10">IF(D32=0,"",D32/D14)</f>
        <v/>
      </c>
      <c r="E33" s="120" t="str">
        <f t="shared" si="10"/>
        <v/>
      </c>
      <c r="F33" s="444"/>
    </row>
    <row r="34" spans="1:6" x14ac:dyDescent="0.3">
      <c r="A34" s="116"/>
      <c r="B34" s="116"/>
      <c r="C34" s="116"/>
      <c r="D34" s="116"/>
      <c r="E34" s="116"/>
      <c r="F34" s="116"/>
    </row>
    <row r="35" spans="1:6" x14ac:dyDescent="0.3">
      <c r="A35" s="116"/>
      <c r="B35" s="116"/>
      <c r="C35" s="116"/>
      <c r="D35" s="116"/>
      <c r="E35" s="116"/>
      <c r="F35" s="116"/>
    </row>
    <row r="36" spans="1:6" ht="22.15" customHeight="1" thickBot="1" x14ac:dyDescent="0.35">
      <c r="A36" s="260" t="str">
        <f ca="1">TranslationsTB!$A$44</f>
        <v xml:space="preserve">TB/HIV Programmatic Gap Table 2  </v>
      </c>
      <c r="B36" s="258"/>
      <c r="C36" s="258"/>
      <c r="D36" s="258"/>
      <c r="E36" s="258"/>
      <c r="F36" s="259"/>
    </row>
    <row r="37" spans="1:6" ht="45" customHeight="1" x14ac:dyDescent="0.3">
      <c r="A37" s="224" t="str">
        <f ca="1">Translations!$A$21</f>
        <v>Priority Module</v>
      </c>
      <c r="B37" s="440" t="s">
        <v>2</v>
      </c>
      <c r="C37" s="441"/>
      <c r="D37" s="441"/>
      <c r="E37" s="441"/>
      <c r="F37" s="442"/>
    </row>
    <row r="38" spans="1:6" ht="45" customHeight="1" x14ac:dyDescent="0.3">
      <c r="A38" s="217" t="str">
        <f ca="1">Translations!$A$22</f>
        <v>Selected coverage indicator</v>
      </c>
      <c r="B38" s="415" t="str">
        <f ca="1">VLOOKUP(B37,TBModulesIndicators,2,FALSE)</f>
        <v>Please select…</v>
      </c>
      <c r="C38" s="416"/>
      <c r="D38" s="416"/>
      <c r="E38" s="416"/>
      <c r="F38" s="417"/>
    </row>
    <row r="39" spans="1:6" ht="17.649999999999999" customHeight="1" x14ac:dyDescent="0.3">
      <c r="A39" s="225" t="str">
        <f ca="1">Translations!$A$24</f>
        <v>Current national coverage</v>
      </c>
      <c r="B39" s="129"/>
      <c r="C39" s="129"/>
      <c r="D39" s="129"/>
      <c r="E39" s="129"/>
      <c r="F39" s="226"/>
    </row>
    <row r="40" spans="1:6" ht="45" customHeight="1" x14ac:dyDescent="0.3">
      <c r="A40" s="218" t="str">
        <f ca="1">Translations!$A$25</f>
        <v>Insert latest results</v>
      </c>
      <c r="B40" s="70"/>
      <c r="C40" s="153" t="str">
        <f ca="1">Translations!$A$26</f>
        <v>Year</v>
      </c>
      <c r="D40" s="17"/>
      <c r="E40" s="154" t="str">
        <f ca="1">Translations!$A$27</f>
        <v>Data source</v>
      </c>
      <c r="F40" s="17"/>
    </row>
    <row r="41" spans="1:6" ht="45" customHeight="1" x14ac:dyDescent="0.3">
      <c r="A41" s="244" t="str">
        <f ca="1">Translations!$A$28</f>
        <v>Comments</v>
      </c>
      <c r="B41" s="383"/>
      <c r="C41" s="384"/>
      <c r="D41" s="384"/>
      <c r="E41" s="384"/>
      <c r="F41" s="385"/>
    </row>
    <row r="42" spans="1:6" ht="45" customHeight="1" x14ac:dyDescent="0.3">
      <c r="A42" s="239"/>
      <c r="B42" s="247"/>
      <c r="C42" s="227" t="str">
        <f ca="1">Translations!$A$29</f>
        <v>Year 1</v>
      </c>
      <c r="D42" s="227" t="str">
        <f ca="1">Translations!$A$30</f>
        <v>Year 2</v>
      </c>
      <c r="E42" s="227" t="str">
        <f ca="1">Translations!$A$31</f>
        <v>Year 3</v>
      </c>
      <c r="F42" s="388" t="str">
        <f ca="1">Translations!$A$35</f>
        <v>Comments / Assumptions</v>
      </c>
    </row>
    <row r="43" spans="1:6" ht="46.5" customHeight="1" x14ac:dyDescent="0.3">
      <c r="A43" s="240"/>
      <c r="B43" s="248"/>
      <c r="C43" s="18" t="str">
        <f ca="1">TranslationsTB!$A$22</f>
        <v>Insert year</v>
      </c>
      <c r="D43" s="18" t="str">
        <f ca="1">TranslationsTB!$A$22</f>
        <v>Insert year</v>
      </c>
      <c r="E43" s="18" t="str">
        <f ca="1">TranslationsTB!$A$22</f>
        <v>Insert year</v>
      </c>
      <c r="F43" s="389"/>
    </row>
    <row r="44" spans="1:6" ht="17.649999999999999" customHeight="1" x14ac:dyDescent="0.3">
      <c r="A44" s="225" t="str">
        <f ca="1">Translations!$A$118</f>
        <v xml:space="preserve">Current estimated country need </v>
      </c>
      <c r="B44" s="127"/>
      <c r="C44" s="127"/>
      <c r="D44" s="127"/>
      <c r="E44" s="127"/>
      <c r="F44" s="245"/>
    </row>
    <row r="45" spans="1:6" ht="45" customHeight="1" x14ac:dyDescent="0.3">
      <c r="A45" s="249" t="str">
        <f ca="1">TranslationsTB!$A$48</f>
        <v>A. Total estimated number of population in need/at risk</v>
      </c>
      <c r="B45" s="235" t="s">
        <v>7</v>
      </c>
      <c r="C45" s="114"/>
      <c r="D45" s="114"/>
      <c r="E45" s="114"/>
      <c r="F45" s="220"/>
    </row>
    <row r="46" spans="1:6" ht="45" customHeight="1" x14ac:dyDescent="0.3">
      <c r="A46" s="386" t="str">
        <f ca="1">TranslationsTB!$A$26</f>
        <v>B. Country targets 
(from National Strategic Plan)</v>
      </c>
      <c r="B46" s="236" t="s">
        <v>7</v>
      </c>
      <c r="C46" s="114"/>
      <c r="D46" s="114"/>
      <c r="E46" s="114"/>
      <c r="F46" s="378"/>
    </row>
    <row r="47" spans="1:6" ht="45" customHeight="1" x14ac:dyDescent="0.3">
      <c r="A47" s="387"/>
      <c r="B47" s="236" t="s">
        <v>8</v>
      </c>
      <c r="C47" s="120" t="str">
        <f>IF(C46=0,"",+C46/C45)</f>
        <v/>
      </c>
      <c r="D47" s="120" t="str">
        <f>IF(D46=0,"",+D46/D45)</f>
        <v/>
      </c>
      <c r="E47" s="120" t="str">
        <f>IF(E46=0,"",+E46/E45)</f>
        <v/>
      </c>
      <c r="F47" s="379"/>
    </row>
    <row r="48" spans="1:6" ht="17.649999999999999" customHeight="1" x14ac:dyDescent="0.3">
      <c r="A48" s="225" t="str">
        <f ca="1">TranslationsTB!$A$27</f>
        <v>Country need already covered</v>
      </c>
      <c r="B48" s="129"/>
      <c r="C48" s="129"/>
      <c r="D48" s="129"/>
      <c r="E48" s="129"/>
      <c r="F48" s="226"/>
    </row>
    <row r="49" spans="1:6" ht="45" customHeight="1" x14ac:dyDescent="0.3">
      <c r="A49" s="386" t="str">
        <f ca="1">TranslationsTB!$A$28</f>
        <v>C1. Country need planned to be covered by domestic resources</v>
      </c>
      <c r="B49" s="235" t="s">
        <v>7</v>
      </c>
      <c r="C49" s="114"/>
      <c r="D49" s="114"/>
      <c r="E49" s="114"/>
      <c r="F49" s="17"/>
    </row>
    <row r="50" spans="1:6" ht="45" customHeight="1" x14ac:dyDescent="0.3">
      <c r="A50" s="387"/>
      <c r="B50" s="235" t="s">
        <v>8</v>
      </c>
      <c r="C50" s="120" t="str">
        <f>IF(C49=0,"",+C49/C45)</f>
        <v/>
      </c>
      <c r="D50" s="120" t="str">
        <f t="shared" ref="D50:E50" si="11">IF(D49=0,"",+D49/D45)</f>
        <v/>
      </c>
      <c r="E50" s="120" t="str">
        <f t="shared" si="11"/>
        <v/>
      </c>
      <c r="F50" s="17"/>
    </row>
    <row r="51" spans="1:6" ht="45" customHeight="1" x14ac:dyDescent="0.3">
      <c r="A51" s="386" t="str">
        <f ca="1">TranslationsTB!$A$29</f>
        <v>C2. Country need planned to be covered by external resources</v>
      </c>
      <c r="B51" s="235" t="s">
        <v>7</v>
      </c>
      <c r="C51" s="179"/>
      <c r="D51" s="179"/>
      <c r="E51" s="179"/>
      <c r="F51" s="175"/>
    </row>
    <row r="52" spans="1:6" ht="45" customHeight="1" x14ac:dyDescent="0.3">
      <c r="A52" s="387"/>
      <c r="B52" s="235" t="s">
        <v>8</v>
      </c>
      <c r="C52" s="120" t="str">
        <f>IF(C51=0,"",+C51/C45)</f>
        <v/>
      </c>
      <c r="D52" s="120" t="str">
        <f t="shared" ref="D52:E52" si="12">IF(D51=0,"",+D51/D45)</f>
        <v/>
      </c>
      <c r="E52" s="120" t="str">
        <f t="shared" si="12"/>
        <v/>
      </c>
      <c r="F52" s="176"/>
    </row>
    <row r="53" spans="1:6" ht="45" customHeight="1" x14ac:dyDescent="0.3">
      <c r="A53" s="386" t="str">
        <f ca="1">TranslationsTB!$A$30</f>
        <v>C3. Total country need already covered</v>
      </c>
      <c r="B53" s="235" t="s">
        <v>7</v>
      </c>
      <c r="C53" s="137">
        <f>C49+C51</f>
        <v>0</v>
      </c>
      <c r="D53" s="137">
        <f t="shared" ref="D53:E53" si="13">D49+D51</f>
        <v>0</v>
      </c>
      <c r="E53" s="137">
        <f t="shared" si="13"/>
        <v>0</v>
      </c>
      <c r="F53" s="246"/>
    </row>
    <row r="54" spans="1:6" ht="45" customHeight="1" x14ac:dyDescent="0.3">
      <c r="A54" s="387"/>
      <c r="B54" s="235" t="s">
        <v>8</v>
      </c>
      <c r="C54" s="120" t="str">
        <f>IF(C53=0,"",C53/C45)</f>
        <v/>
      </c>
      <c r="D54" s="120" t="str">
        <f t="shared" ref="D54:E54" si="14">IF(D53=0,"",D53/D45)</f>
        <v/>
      </c>
      <c r="E54" s="120" t="str">
        <f t="shared" si="14"/>
        <v/>
      </c>
      <c r="F54" s="246"/>
    </row>
    <row r="55" spans="1:6" ht="17.649999999999999" customHeight="1" x14ac:dyDescent="0.3">
      <c r="A55" s="225" t="str">
        <f ca="1">Translations!$A$45</f>
        <v>Programmatic gap</v>
      </c>
      <c r="B55" s="129"/>
      <c r="C55" s="129"/>
      <c r="D55" s="129"/>
      <c r="E55" s="129"/>
      <c r="F55" s="226"/>
    </row>
    <row r="56" spans="1:6" ht="45" customHeight="1" x14ac:dyDescent="0.3">
      <c r="A56" s="376" t="str">
        <f ca="1">TranslationsTB!$A$32</f>
        <v>D. Expected annual gap in meeting the need: A - C3</v>
      </c>
      <c r="B56" s="235" t="s">
        <v>7</v>
      </c>
      <c r="C56" s="119">
        <f>IF(C53="","",C45-(C53))</f>
        <v>0</v>
      </c>
      <c r="D56" s="119">
        <f t="shared" ref="D56:E56" si="15">IF(D53="","",D45-(D53))</f>
        <v>0</v>
      </c>
      <c r="E56" s="119">
        <f t="shared" si="15"/>
        <v>0</v>
      </c>
      <c r="F56" s="378"/>
    </row>
    <row r="57" spans="1:6" ht="45" customHeight="1" x14ac:dyDescent="0.3">
      <c r="A57" s="377"/>
      <c r="B57" s="235" t="s">
        <v>8</v>
      </c>
      <c r="C57" s="120" t="str">
        <f>IF(C56=0,"",+C56/C45)</f>
        <v/>
      </c>
      <c r="D57" s="120" t="str">
        <f t="shared" ref="D57:E57" si="16">IF(D56=0,"",+D56/D45)</f>
        <v/>
      </c>
      <c r="E57" s="120" t="str">
        <f t="shared" si="16"/>
        <v/>
      </c>
      <c r="F57" s="379"/>
    </row>
    <row r="58" spans="1:6" ht="17.649999999999999" customHeight="1" x14ac:dyDescent="0.3">
      <c r="A58" s="225" t="str">
        <f ca="1">TranslationsTB!$A$33</f>
        <v>Country need covered with the allocation amount</v>
      </c>
      <c r="B58" s="129"/>
      <c r="C58" s="129"/>
      <c r="D58" s="129"/>
      <c r="E58" s="129"/>
      <c r="F58" s="226"/>
    </row>
    <row r="59" spans="1:6" ht="45" customHeight="1" x14ac:dyDescent="0.3">
      <c r="A59" s="376" t="str">
        <f ca="1">TranslationsTB!$A$34</f>
        <v>E. Targets to be financed by funding request allocation amount</v>
      </c>
      <c r="B59" s="236" t="s">
        <v>7</v>
      </c>
      <c r="C59" s="114"/>
      <c r="D59" s="114"/>
      <c r="E59" s="114"/>
      <c r="F59" s="390"/>
    </row>
    <row r="60" spans="1:6" ht="45" customHeight="1" x14ac:dyDescent="0.3">
      <c r="A60" s="377"/>
      <c r="B60" s="236" t="s">
        <v>8</v>
      </c>
      <c r="C60" s="120" t="str">
        <f>IF(C59=0,"",+C59/C45)</f>
        <v/>
      </c>
      <c r="D60" s="120" t="str">
        <f t="shared" ref="D60:E60" si="17">IF(D59=0,"",+D59/D45)</f>
        <v/>
      </c>
      <c r="E60" s="120" t="str">
        <f t="shared" si="17"/>
        <v/>
      </c>
      <c r="F60" s="391"/>
    </row>
    <row r="61" spans="1:6" ht="45" customHeight="1" x14ac:dyDescent="0.3">
      <c r="A61" s="376" t="str">
        <f ca="1">TranslationsTB!$A$35</f>
        <v>F. Total Coverage from allocation amount and other resources: E + C3</v>
      </c>
      <c r="B61" s="236" t="s">
        <v>7</v>
      </c>
      <c r="C61" s="119">
        <f>IF(C53="",C59,C59+C53)</f>
        <v>0</v>
      </c>
      <c r="D61" s="119">
        <f t="shared" ref="D61:E61" si="18">IF(D53="",D59,D59+D53)</f>
        <v>0</v>
      </c>
      <c r="E61" s="119">
        <f t="shared" si="18"/>
        <v>0</v>
      </c>
      <c r="F61" s="378"/>
    </row>
    <row r="62" spans="1:6" ht="45" customHeight="1" x14ac:dyDescent="0.3">
      <c r="A62" s="377"/>
      <c r="B62" s="236" t="s">
        <v>8</v>
      </c>
      <c r="C62" s="120" t="str">
        <f>IF(C61=0,"",+C61/C45)</f>
        <v/>
      </c>
      <c r="D62" s="120" t="str">
        <f t="shared" ref="D62:E62" si="19">IF(D61=0,"",+D61/D45)</f>
        <v/>
      </c>
      <c r="E62" s="120" t="str">
        <f t="shared" si="19"/>
        <v/>
      </c>
      <c r="F62" s="379"/>
    </row>
    <row r="63" spans="1:6" ht="45" customHeight="1" x14ac:dyDescent="0.3">
      <c r="A63" s="376" t="str">
        <f ca="1">TranslationsTB!$A$36</f>
        <v xml:space="preserve">G. Remaining gap: A - F </v>
      </c>
      <c r="B63" s="236" t="s">
        <v>7</v>
      </c>
      <c r="C63" s="119">
        <f>IF(C61="","",C45-(C61))</f>
        <v>0</v>
      </c>
      <c r="D63" s="119">
        <f t="shared" ref="D63:E63" si="20">IF(D61="","",D45-(D61))</f>
        <v>0</v>
      </c>
      <c r="E63" s="119">
        <f t="shared" si="20"/>
        <v>0</v>
      </c>
      <c r="F63" s="378"/>
    </row>
    <row r="64" spans="1:6" ht="45" customHeight="1" x14ac:dyDescent="0.3">
      <c r="A64" s="377"/>
      <c r="B64" s="236" t="s">
        <v>8</v>
      </c>
      <c r="C64" s="120" t="str">
        <f>IF(C63=0,"",C63/C45)</f>
        <v/>
      </c>
      <c r="D64" s="120" t="str">
        <f t="shared" ref="D64:E64" si="21">IF(D63=0,"",D63/D45)</f>
        <v/>
      </c>
      <c r="E64" s="120" t="str">
        <f t="shared" si="21"/>
        <v/>
      </c>
      <c r="F64" s="379"/>
    </row>
    <row r="66" spans="1:6" ht="22.15" customHeight="1" thickBot="1" x14ac:dyDescent="0.35">
      <c r="A66" s="260" t="str">
        <f ca="1">TranslationsTB!$A$45</f>
        <v xml:space="preserve">TB/HIV Programmatic Gap Table 3  </v>
      </c>
      <c r="B66" s="258"/>
      <c r="C66" s="258"/>
      <c r="D66" s="258"/>
      <c r="E66" s="258"/>
      <c r="F66" s="259"/>
    </row>
    <row r="67" spans="1:6" ht="45" customHeight="1" x14ac:dyDescent="0.3">
      <c r="A67" s="224" t="str">
        <f ca="1">Translations!$A$21</f>
        <v>Priority Module</v>
      </c>
      <c r="B67" s="440" t="s">
        <v>2</v>
      </c>
      <c r="C67" s="441"/>
      <c r="D67" s="441"/>
      <c r="E67" s="441"/>
      <c r="F67" s="442"/>
    </row>
    <row r="68" spans="1:6" ht="45" customHeight="1" x14ac:dyDescent="0.3">
      <c r="A68" s="217" t="str">
        <f ca="1">Translations!$A$22</f>
        <v>Selected coverage indicator</v>
      </c>
      <c r="B68" s="415" t="str">
        <f ca="1">VLOOKUP(B67,TBModulesIndicators,2,FALSE)</f>
        <v>Please select…</v>
      </c>
      <c r="C68" s="416"/>
      <c r="D68" s="416"/>
      <c r="E68" s="416"/>
      <c r="F68" s="417"/>
    </row>
    <row r="69" spans="1:6" ht="17.649999999999999" customHeight="1" x14ac:dyDescent="0.3">
      <c r="A69" s="225" t="str">
        <f ca="1">Translations!$A$24</f>
        <v>Current national coverage</v>
      </c>
      <c r="B69" s="129"/>
      <c r="C69" s="129"/>
      <c r="D69" s="129"/>
      <c r="E69" s="129"/>
      <c r="F69" s="226"/>
    </row>
    <row r="70" spans="1:6" ht="45" customHeight="1" x14ac:dyDescent="0.3">
      <c r="A70" s="218" t="str">
        <f ca="1">Translations!$A$25</f>
        <v>Insert latest results</v>
      </c>
      <c r="B70" s="70"/>
      <c r="C70" s="153" t="str">
        <f ca="1">Translations!$A$26</f>
        <v>Year</v>
      </c>
      <c r="D70" s="17"/>
      <c r="E70" s="154" t="str">
        <f ca="1">Translations!$A$27</f>
        <v>Data source</v>
      </c>
      <c r="F70" s="17"/>
    </row>
    <row r="71" spans="1:6" ht="45" customHeight="1" x14ac:dyDescent="0.3">
      <c r="A71" s="244" t="str">
        <f ca="1">Translations!$A$28</f>
        <v>Comments</v>
      </c>
      <c r="B71" s="383"/>
      <c r="C71" s="384"/>
      <c r="D71" s="384"/>
      <c r="E71" s="384"/>
      <c r="F71" s="385"/>
    </row>
    <row r="72" spans="1:6" ht="45" customHeight="1" x14ac:dyDescent="0.3">
      <c r="A72" s="262"/>
      <c r="B72" s="263"/>
      <c r="C72" s="227" t="str">
        <f ca="1">Translations!$A$29</f>
        <v>Year 1</v>
      </c>
      <c r="D72" s="227" t="str">
        <f ca="1">Translations!$A$30</f>
        <v>Year 2</v>
      </c>
      <c r="E72" s="227" t="str">
        <f ca="1">Translations!$A$31</f>
        <v>Year 3</v>
      </c>
      <c r="F72" s="388" t="str">
        <f ca="1">Translations!$A$35</f>
        <v>Comments / Assumptions</v>
      </c>
    </row>
    <row r="73" spans="1:6" ht="45" customHeight="1" x14ac:dyDescent="0.3">
      <c r="A73" s="261"/>
      <c r="B73" s="264"/>
      <c r="C73" s="18" t="str">
        <f ca="1">TranslationsTB!$A$22</f>
        <v>Insert year</v>
      </c>
      <c r="D73" s="18" t="str">
        <f ca="1">TranslationsTB!$A$22</f>
        <v>Insert year</v>
      </c>
      <c r="E73" s="18" t="str">
        <f ca="1">TranslationsTB!$A$22</f>
        <v>Insert year</v>
      </c>
      <c r="F73" s="389"/>
    </row>
    <row r="74" spans="1:6" ht="17.649999999999999" customHeight="1" x14ac:dyDescent="0.3">
      <c r="A74" s="225" t="str">
        <f ca="1">Translations!$A$118</f>
        <v xml:space="preserve">Current estimated country need </v>
      </c>
      <c r="B74" s="127"/>
      <c r="C74" s="127"/>
      <c r="D74" s="127"/>
      <c r="E74" s="127"/>
      <c r="F74" s="245"/>
    </row>
    <row r="75" spans="1:6" ht="45" customHeight="1" x14ac:dyDescent="0.3">
      <c r="A75" s="249" t="str">
        <f ca="1">TranslationsTB!$A$48</f>
        <v>A. Total estimated number of population in need/at risk</v>
      </c>
      <c r="B75" s="235" t="s">
        <v>7</v>
      </c>
      <c r="C75" s="114"/>
      <c r="D75" s="114"/>
      <c r="E75" s="114"/>
      <c r="F75" s="220"/>
    </row>
    <row r="76" spans="1:6" ht="45" customHeight="1" x14ac:dyDescent="0.3">
      <c r="A76" s="386" t="str">
        <f ca="1">TranslationsTB!$A$26</f>
        <v>B. Country targets 
(from National Strategic Plan)</v>
      </c>
      <c r="B76" s="236" t="s">
        <v>7</v>
      </c>
      <c r="C76" s="114"/>
      <c r="D76" s="114"/>
      <c r="E76" s="114"/>
      <c r="F76" s="378"/>
    </row>
    <row r="77" spans="1:6" ht="45" customHeight="1" x14ac:dyDescent="0.3">
      <c r="A77" s="387"/>
      <c r="B77" s="236" t="s">
        <v>8</v>
      </c>
      <c r="C77" s="120" t="str">
        <f>IF(C76=0,"",+C76/C75)</f>
        <v/>
      </c>
      <c r="D77" s="120" t="str">
        <f>IF(D76=0,"",+D76/D75)</f>
        <v/>
      </c>
      <c r="E77" s="120" t="str">
        <f>IF(E76=0,"",+E76/E75)</f>
        <v/>
      </c>
      <c r="F77" s="379"/>
    </row>
    <row r="78" spans="1:6" ht="17.649999999999999" customHeight="1" x14ac:dyDescent="0.3">
      <c r="A78" s="225" t="str">
        <f ca="1">TranslationsTB!$A$27</f>
        <v>Country need already covered</v>
      </c>
      <c r="B78" s="129"/>
      <c r="C78" s="129"/>
      <c r="D78" s="129"/>
      <c r="E78" s="129"/>
      <c r="F78" s="226"/>
    </row>
    <row r="79" spans="1:6" ht="45" customHeight="1" x14ac:dyDescent="0.3">
      <c r="A79" s="386" t="str">
        <f ca="1">TranslationsTB!$A$28</f>
        <v>C1. Country need planned to be covered by domestic resources</v>
      </c>
      <c r="B79" s="235" t="s">
        <v>7</v>
      </c>
      <c r="C79" s="114"/>
      <c r="D79" s="114"/>
      <c r="E79" s="114"/>
      <c r="F79" s="17"/>
    </row>
    <row r="80" spans="1:6" ht="45" customHeight="1" x14ac:dyDescent="0.3">
      <c r="A80" s="387"/>
      <c r="B80" s="235" t="s">
        <v>8</v>
      </c>
      <c r="C80" s="120" t="str">
        <f>IF(C79=0,"",+C79/C75)</f>
        <v/>
      </c>
      <c r="D80" s="120" t="str">
        <f t="shared" ref="D80:E80" si="22">IF(D79=0,"",+D79/D75)</f>
        <v/>
      </c>
      <c r="E80" s="120" t="str">
        <f t="shared" si="22"/>
        <v/>
      </c>
      <c r="F80" s="17"/>
    </row>
    <row r="81" spans="1:6" ht="45" customHeight="1" x14ac:dyDescent="0.3">
      <c r="A81" s="386" t="str">
        <f ca="1">TranslationsTB!$A$29</f>
        <v>C2. Country need planned to be covered by external resources</v>
      </c>
      <c r="B81" s="235" t="s">
        <v>7</v>
      </c>
      <c r="C81" s="179"/>
      <c r="D81" s="179"/>
      <c r="E81" s="179"/>
      <c r="F81" s="175"/>
    </row>
    <row r="82" spans="1:6" ht="45" customHeight="1" x14ac:dyDescent="0.3">
      <c r="A82" s="387"/>
      <c r="B82" s="235" t="s">
        <v>8</v>
      </c>
      <c r="C82" s="120" t="str">
        <f>IF(C81=0,"",+C81/C75)</f>
        <v/>
      </c>
      <c r="D82" s="120" t="str">
        <f t="shared" ref="D82:E82" si="23">IF(D81=0,"",+D81/D75)</f>
        <v/>
      </c>
      <c r="E82" s="120" t="str">
        <f t="shared" si="23"/>
        <v/>
      </c>
      <c r="F82" s="176"/>
    </row>
    <row r="83" spans="1:6" ht="45" customHeight="1" x14ac:dyDescent="0.3">
      <c r="A83" s="386" t="str">
        <f ca="1">TranslationsTB!$A$30</f>
        <v>C3. Total country need already covered</v>
      </c>
      <c r="B83" s="235" t="s">
        <v>7</v>
      </c>
      <c r="C83" s="137">
        <f>C79+C81</f>
        <v>0</v>
      </c>
      <c r="D83" s="137">
        <f t="shared" ref="D83:E83" si="24">D79+D81</f>
        <v>0</v>
      </c>
      <c r="E83" s="137">
        <f t="shared" si="24"/>
        <v>0</v>
      </c>
      <c r="F83" s="246"/>
    </row>
    <row r="84" spans="1:6" ht="45" customHeight="1" x14ac:dyDescent="0.3">
      <c r="A84" s="387"/>
      <c r="B84" s="235" t="s">
        <v>8</v>
      </c>
      <c r="C84" s="120" t="str">
        <f>IF(C83=0,"",C83/C75)</f>
        <v/>
      </c>
      <c r="D84" s="120" t="str">
        <f t="shared" ref="D84:E84" si="25">IF(D83=0,"",D83/D75)</f>
        <v/>
      </c>
      <c r="E84" s="120" t="str">
        <f t="shared" si="25"/>
        <v/>
      </c>
      <c r="F84" s="246"/>
    </row>
    <row r="85" spans="1:6" ht="17.649999999999999" customHeight="1" x14ac:dyDescent="0.3">
      <c r="A85" s="225" t="str">
        <f ca="1">Translations!$A$45</f>
        <v>Programmatic gap</v>
      </c>
      <c r="B85" s="129"/>
      <c r="C85" s="129"/>
      <c r="D85" s="129"/>
      <c r="E85" s="129"/>
      <c r="F85" s="226"/>
    </row>
    <row r="86" spans="1:6" ht="45" customHeight="1" x14ac:dyDescent="0.3">
      <c r="A86" s="376" t="str">
        <f ca="1">TranslationsTB!$A$32</f>
        <v>D. Expected annual gap in meeting the need: A - C3</v>
      </c>
      <c r="B86" s="235" t="s">
        <v>7</v>
      </c>
      <c r="C86" s="119">
        <f>IF(C83="","",C75-(C83))</f>
        <v>0</v>
      </c>
      <c r="D86" s="119">
        <f t="shared" ref="D86:E86" si="26">IF(D83="","",D75-(D83))</f>
        <v>0</v>
      </c>
      <c r="E86" s="119">
        <f t="shared" si="26"/>
        <v>0</v>
      </c>
      <c r="F86" s="378"/>
    </row>
    <row r="87" spans="1:6" ht="45" customHeight="1" x14ac:dyDescent="0.3">
      <c r="A87" s="377"/>
      <c r="B87" s="235" t="s">
        <v>8</v>
      </c>
      <c r="C87" s="120" t="str">
        <f>IF(C86=0,"",+C86/C75)</f>
        <v/>
      </c>
      <c r="D87" s="120" t="str">
        <f t="shared" ref="D87:E87" si="27">IF(D86=0,"",+D86/D75)</f>
        <v/>
      </c>
      <c r="E87" s="120" t="str">
        <f t="shared" si="27"/>
        <v/>
      </c>
      <c r="F87" s="379"/>
    </row>
    <row r="88" spans="1:6" ht="17.649999999999999" customHeight="1" x14ac:dyDescent="0.3">
      <c r="A88" s="225" t="str">
        <f ca="1">TranslationsTB!$A$33</f>
        <v>Country need covered with the allocation amount</v>
      </c>
      <c r="B88" s="129"/>
      <c r="C88" s="129"/>
      <c r="D88" s="129"/>
      <c r="E88" s="129"/>
      <c r="F88" s="226"/>
    </row>
    <row r="89" spans="1:6" ht="45" customHeight="1" x14ac:dyDescent="0.3">
      <c r="A89" s="376" t="str">
        <f ca="1">TranslationsTB!$A$34</f>
        <v>E. Targets to be financed by funding request allocation amount</v>
      </c>
      <c r="B89" s="251" t="s">
        <v>7</v>
      </c>
      <c r="C89" s="114"/>
      <c r="D89" s="114"/>
      <c r="E89" s="114"/>
      <c r="F89" s="390"/>
    </row>
    <row r="90" spans="1:6" ht="45" customHeight="1" x14ac:dyDescent="0.3">
      <c r="A90" s="377"/>
      <c r="B90" s="251" t="s">
        <v>8</v>
      </c>
      <c r="C90" s="120" t="str">
        <f>IF(C89=0,"",+C89/C75)</f>
        <v/>
      </c>
      <c r="D90" s="120" t="str">
        <f t="shared" ref="D90:E90" si="28">IF(D89=0,"",+D89/D75)</f>
        <v/>
      </c>
      <c r="E90" s="120" t="str">
        <f t="shared" si="28"/>
        <v/>
      </c>
      <c r="F90" s="391"/>
    </row>
    <row r="91" spans="1:6" ht="45" customHeight="1" x14ac:dyDescent="0.3">
      <c r="A91" s="376" t="str">
        <f ca="1">TranslationsTB!$A$35</f>
        <v>F. Total Coverage from allocation amount and other resources: E + C3</v>
      </c>
      <c r="B91" s="251" t="s">
        <v>7</v>
      </c>
      <c r="C91" s="119">
        <f>IF(C83="",C89,C89+C83)</f>
        <v>0</v>
      </c>
      <c r="D91" s="119">
        <f t="shared" ref="D91:E91" si="29">IF(D83="",D89,D89+D83)</f>
        <v>0</v>
      </c>
      <c r="E91" s="119">
        <f t="shared" si="29"/>
        <v>0</v>
      </c>
      <c r="F91" s="378"/>
    </row>
    <row r="92" spans="1:6" ht="45" customHeight="1" x14ac:dyDescent="0.3">
      <c r="A92" s="377"/>
      <c r="B92" s="251" t="s">
        <v>8</v>
      </c>
      <c r="C92" s="120" t="str">
        <f>IF(C91=0,"",+C91/C75)</f>
        <v/>
      </c>
      <c r="D92" s="120" t="str">
        <f t="shared" ref="D92:E92" si="30">IF(D91=0,"",+D91/D75)</f>
        <v/>
      </c>
      <c r="E92" s="120" t="str">
        <f t="shared" si="30"/>
        <v/>
      </c>
      <c r="F92" s="379"/>
    </row>
    <row r="93" spans="1:6" ht="45" customHeight="1" x14ac:dyDescent="0.3">
      <c r="A93" s="376" t="str">
        <f ca="1">TranslationsTB!$A$36</f>
        <v xml:space="preserve">G. Remaining gap: A - F </v>
      </c>
      <c r="B93" s="251" t="s">
        <v>7</v>
      </c>
      <c r="C93" s="119">
        <f>IF(C91="","",C75-(C91))</f>
        <v>0</v>
      </c>
      <c r="D93" s="119">
        <f t="shared" ref="D93:E93" si="31">IF(D91="","",D75-(D91))</f>
        <v>0</v>
      </c>
      <c r="E93" s="119">
        <f t="shared" si="31"/>
        <v>0</v>
      </c>
      <c r="F93" s="378"/>
    </row>
    <row r="94" spans="1:6" ht="45" customHeight="1" x14ac:dyDescent="0.3">
      <c r="A94" s="377"/>
      <c r="B94" s="251" t="s">
        <v>8</v>
      </c>
      <c r="C94" s="120" t="str">
        <f>IF(C93=0,"",C93/C75)</f>
        <v/>
      </c>
      <c r="D94" s="120" t="str">
        <f t="shared" ref="D94:E94" si="32">IF(D93=0,"",D93/D75)</f>
        <v/>
      </c>
      <c r="E94" s="120" t="str">
        <f t="shared" si="32"/>
        <v/>
      </c>
      <c r="F94" s="379"/>
    </row>
    <row r="95" spans="1:6" ht="30" customHeight="1" x14ac:dyDescent="0.3">
      <c r="A95" s="116"/>
      <c r="B95" s="116"/>
      <c r="C95" s="116"/>
      <c r="D95" s="116"/>
      <c r="E95" s="116"/>
      <c r="F95" s="116"/>
    </row>
    <row r="96" spans="1:6" ht="22.15" customHeight="1" thickBot="1" x14ac:dyDescent="0.35">
      <c r="A96" s="260" t="str">
        <f ca="1">TranslationsTB!$A$46</f>
        <v xml:space="preserve">TB/HIV Programmatic Gap Table 4  </v>
      </c>
      <c r="B96" s="258"/>
      <c r="C96" s="258"/>
      <c r="D96" s="258"/>
      <c r="E96" s="258"/>
      <c r="F96" s="259"/>
    </row>
    <row r="97" spans="1:6" ht="45" customHeight="1" x14ac:dyDescent="0.3">
      <c r="A97" s="224" t="str">
        <f ca="1">Translations!$A$21</f>
        <v>Priority Module</v>
      </c>
      <c r="B97" s="440" t="s">
        <v>2</v>
      </c>
      <c r="C97" s="441"/>
      <c r="D97" s="441"/>
      <c r="E97" s="441"/>
      <c r="F97" s="442"/>
    </row>
    <row r="98" spans="1:6" ht="45" customHeight="1" x14ac:dyDescent="0.3">
      <c r="A98" s="217" t="str">
        <f ca="1">Translations!$A$22</f>
        <v>Selected coverage indicator</v>
      </c>
      <c r="B98" s="415" t="str">
        <f ca="1">VLOOKUP(B97,TBModulesIndicators,2,FALSE)</f>
        <v>Please select…</v>
      </c>
      <c r="C98" s="416"/>
      <c r="D98" s="416"/>
      <c r="E98" s="416"/>
      <c r="F98" s="417"/>
    </row>
    <row r="99" spans="1:6" ht="17.649999999999999" customHeight="1" x14ac:dyDescent="0.3">
      <c r="A99" s="225" t="str">
        <f ca="1">Translations!$A$24</f>
        <v>Current national coverage</v>
      </c>
      <c r="B99" s="129"/>
      <c r="C99" s="129"/>
      <c r="D99" s="129"/>
      <c r="E99" s="129"/>
      <c r="F99" s="226"/>
    </row>
    <row r="100" spans="1:6" ht="45" customHeight="1" x14ac:dyDescent="0.3">
      <c r="A100" s="218" t="str">
        <f ca="1">Translations!$A$25</f>
        <v>Insert latest results</v>
      </c>
      <c r="B100" s="70"/>
      <c r="C100" s="153" t="str">
        <f ca="1">Translations!$A$26</f>
        <v>Year</v>
      </c>
      <c r="D100" s="17"/>
      <c r="E100" s="154" t="str">
        <f ca="1">Translations!$A$27</f>
        <v>Data source</v>
      </c>
      <c r="F100" s="17"/>
    </row>
    <row r="101" spans="1:6" ht="45" customHeight="1" x14ac:dyDescent="0.3">
      <c r="A101" s="244" t="str">
        <f ca="1">Translations!$A$28</f>
        <v>Comments</v>
      </c>
      <c r="B101" s="383"/>
      <c r="C101" s="384"/>
      <c r="D101" s="384"/>
      <c r="E101" s="384"/>
      <c r="F101" s="385"/>
    </row>
    <row r="102" spans="1:6" ht="45" customHeight="1" x14ac:dyDescent="0.3">
      <c r="A102" s="239"/>
      <c r="B102" s="247"/>
      <c r="C102" s="227" t="str">
        <f ca="1">Translations!$A$29</f>
        <v>Year 1</v>
      </c>
      <c r="D102" s="227" t="str">
        <f ca="1">Translations!$A$30</f>
        <v>Year 2</v>
      </c>
      <c r="E102" s="227" t="str">
        <f ca="1">Translations!$A$31</f>
        <v>Year 3</v>
      </c>
      <c r="F102" s="388" t="str">
        <f ca="1">Translations!$A$35</f>
        <v>Comments / Assumptions</v>
      </c>
    </row>
    <row r="103" spans="1:6" ht="45" customHeight="1" x14ac:dyDescent="0.3">
      <c r="A103" s="240"/>
      <c r="B103" s="248"/>
      <c r="C103" s="18" t="str">
        <f ca="1">TranslationsTB!$A$22</f>
        <v>Insert year</v>
      </c>
      <c r="D103" s="18" t="str">
        <f ca="1">TranslationsTB!$A$22</f>
        <v>Insert year</v>
      </c>
      <c r="E103" s="18" t="str">
        <f ca="1">TranslationsTB!$A$22</f>
        <v>Insert year</v>
      </c>
      <c r="F103" s="389"/>
    </row>
    <row r="104" spans="1:6" ht="17.649999999999999" customHeight="1" x14ac:dyDescent="0.3">
      <c r="A104" s="225" t="str">
        <f ca="1">Translations!$A$118</f>
        <v xml:space="preserve">Current estimated country need </v>
      </c>
      <c r="B104" s="127"/>
      <c r="C104" s="127"/>
      <c r="D104" s="127"/>
      <c r="E104" s="127"/>
      <c r="F104" s="245"/>
    </row>
    <row r="105" spans="1:6" ht="45" customHeight="1" x14ac:dyDescent="0.3">
      <c r="A105" s="249" t="str">
        <f ca="1">TranslationsTB!$A$48</f>
        <v>A. Total estimated number of population in need/at risk</v>
      </c>
      <c r="B105" s="235" t="s">
        <v>7</v>
      </c>
      <c r="C105" s="114"/>
      <c r="D105" s="114"/>
      <c r="E105" s="114"/>
      <c r="F105" s="220"/>
    </row>
    <row r="106" spans="1:6" ht="45" customHeight="1" x14ac:dyDescent="0.3">
      <c r="A106" s="386" t="str">
        <f ca="1">TranslationsTB!$A$26</f>
        <v>B. Country targets 
(from National Strategic Plan)</v>
      </c>
      <c r="B106" s="236" t="s">
        <v>7</v>
      </c>
      <c r="C106" s="114"/>
      <c r="D106" s="114"/>
      <c r="E106" s="114"/>
      <c r="F106" s="378"/>
    </row>
    <row r="107" spans="1:6" ht="45" customHeight="1" x14ac:dyDescent="0.3">
      <c r="A107" s="387"/>
      <c r="B107" s="236" t="s">
        <v>8</v>
      </c>
      <c r="C107" s="120" t="str">
        <f>IF(C106=0,"",+C106/C105)</f>
        <v/>
      </c>
      <c r="D107" s="120" t="str">
        <f>IF(D106=0,"",+D106/D105)</f>
        <v/>
      </c>
      <c r="E107" s="120" t="str">
        <f>IF(E106=0,"",+E106/E105)</f>
        <v/>
      </c>
      <c r="F107" s="379"/>
    </row>
    <row r="108" spans="1:6" ht="17.649999999999999" customHeight="1" x14ac:dyDescent="0.3">
      <c r="A108" s="225" t="str">
        <f ca="1">TranslationsTB!$A$27</f>
        <v>Country need already covered</v>
      </c>
      <c r="B108" s="129"/>
      <c r="C108" s="129"/>
      <c r="D108" s="129"/>
      <c r="E108" s="129"/>
      <c r="F108" s="226"/>
    </row>
    <row r="109" spans="1:6" ht="45" customHeight="1" x14ac:dyDescent="0.3">
      <c r="A109" s="386" t="str">
        <f ca="1">TranslationsTB!$A$28</f>
        <v>C1. Country need planned to be covered by domestic resources</v>
      </c>
      <c r="B109" s="235" t="s">
        <v>7</v>
      </c>
      <c r="C109" s="114"/>
      <c r="D109" s="114"/>
      <c r="E109" s="114"/>
      <c r="F109" s="17"/>
    </row>
    <row r="110" spans="1:6" ht="45" customHeight="1" x14ac:dyDescent="0.3">
      <c r="A110" s="387"/>
      <c r="B110" s="235" t="s">
        <v>8</v>
      </c>
      <c r="C110" s="120" t="str">
        <f>IF(C109=0,"",+C109/C105)</f>
        <v/>
      </c>
      <c r="D110" s="120" t="str">
        <f t="shared" ref="D110:E110" si="33">IF(D109=0,"",+D109/D105)</f>
        <v/>
      </c>
      <c r="E110" s="120" t="str">
        <f t="shared" si="33"/>
        <v/>
      </c>
      <c r="F110" s="17"/>
    </row>
    <row r="111" spans="1:6" ht="45" customHeight="1" x14ac:dyDescent="0.3">
      <c r="A111" s="386" t="str">
        <f ca="1">TranslationsTB!$A$29</f>
        <v>C2. Country need planned to be covered by external resources</v>
      </c>
      <c r="B111" s="235" t="s">
        <v>7</v>
      </c>
      <c r="C111" s="179"/>
      <c r="D111" s="179"/>
      <c r="E111" s="179"/>
      <c r="F111" s="250"/>
    </row>
    <row r="112" spans="1:6" ht="45" customHeight="1" x14ac:dyDescent="0.3">
      <c r="A112" s="387"/>
      <c r="B112" s="235" t="s">
        <v>8</v>
      </c>
      <c r="C112" s="120" t="str">
        <f>IF(C111=0,"",+C111/C105)</f>
        <v/>
      </c>
      <c r="D112" s="120" t="str">
        <f t="shared" ref="D112:E112" si="34">IF(D111=0,"",+D111/D105)</f>
        <v/>
      </c>
      <c r="E112" s="120" t="str">
        <f t="shared" si="34"/>
        <v/>
      </c>
      <c r="F112" s="176"/>
    </row>
    <row r="113" spans="1:6" ht="45" customHeight="1" x14ac:dyDescent="0.3">
      <c r="A113" s="386" t="str">
        <f ca="1">TranslationsTB!$A$30</f>
        <v>C3. Total country need already covered</v>
      </c>
      <c r="B113" s="235" t="s">
        <v>7</v>
      </c>
      <c r="C113" s="137">
        <f>C109+C111</f>
        <v>0</v>
      </c>
      <c r="D113" s="137">
        <f t="shared" ref="D113:E113" si="35">D109+D111</f>
        <v>0</v>
      </c>
      <c r="E113" s="137">
        <f t="shared" si="35"/>
        <v>0</v>
      </c>
      <c r="F113" s="246"/>
    </row>
    <row r="114" spans="1:6" ht="45" customHeight="1" x14ac:dyDescent="0.3">
      <c r="A114" s="387"/>
      <c r="B114" s="235" t="s">
        <v>8</v>
      </c>
      <c r="C114" s="120" t="str">
        <f>IF(C113=0,"",C113/C105)</f>
        <v/>
      </c>
      <c r="D114" s="120" t="str">
        <f t="shared" ref="D114:E114" si="36">IF(D113=0,"",D113/D105)</f>
        <v/>
      </c>
      <c r="E114" s="120" t="str">
        <f t="shared" si="36"/>
        <v/>
      </c>
      <c r="F114" s="246"/>
    </row>
    <row r="115" spans="1:6" ht="17.649999999999999" customHeight="1" x14ac:dyDescent="0.3">
      <c r="A115" s="225" t="str">
        <f ca="1">Translations!$A$45</f>
        <v>Programmatic gap</v>
      </c>
      <c r="B115" s="129"/>
      <c r="C115" s="129"/>
      <c r="D115" s="129"/>
      <c r="E115" s="129"/>
      <c r="F115" s="226"/>
    </row>
    <row r="116" spans="1:6" ht="45" customHeight="1" x14ac:dyDescent="0.3">
      <c r="A116" s="376" t="str">
        <f ca="1">TranslationsTB!$A$32</f>
        <v>D. Expected annual gap in meeting the need: A - C3</v>
      </c>
      <c r="B116" s="235" t="s">
        <v>7</v>
      </c>
      <c r="C116" s="119">
        <f>IF(C113="","",C105-(C113))</f>
        <v>0</v>
      </c>
      <c r="D116" s="119">
        <f t="shared" ref="D116:E116" si="37">IF(D113="","",D105-(D113))</f>
        <v>0</v>
      </c>
      <c r="E116" s="119">
        <f t="shared" si="37"/>
        <v>0</v>
      </c>
      <c r="F116" s="378"/>
    </row>
    <row r="117" spans="1:6" ht="45" customHeight="1" x14ac:dyDescent="0.3">
      <c r="A117" s="377"/>
      <c r="B117" s="235" t="s">
        <v>8</v>
      </c>
      <c r="C117" s="120" t="str">
        <f>IF(C116=0,"",+C116/C105)</f>
        <v/>
      </c>
      <c r="D117" s="120" t="str">
        <f t="shared" ref="D117:E117" si="38">IF(D116=0,"",+D116/D105)</f>
        <v/>
      </c>
      <c r="E117" s="120" t="str">
        <f t="shared" si="38"/>
        <v/>
      </c>
      <c r="F117" s="379"/>
    </row>
    <row r="118" spans="1:6" ht="17.649999999999999" customHeight="1" x14ac:dyDescent="0.3">
      <c r="A118" s="225" t="str">
        <f ca="1">TranslationsTB!$A$33</f>
        <v>Country need covered with the allocation amount</v>
      </c>
      <c r="B118" s="129"/>
      <c r="C118" s="129"/>
      <c r="D118" s="129"/>
      <c r="E118" s="129"/>
      <c r="F118" s="226"/>
    </row>
    <row r="119" spans="1:6" ht="45" customHeight="1" x14ac:dyDescent="0.3">
      <c r="A119" s="376" t="str">
        <f ca="1">TranslationsTB!$A$34</f>
        <v>E. Targets to be financed by funding request allocation amount</v>
      </c>
      <c r="B119" s="236" t="s">
        <v>7</v>
      </c>
      <c r="C119" s="114"/>
      <c r="D119" s="114"/>
      <c r="E119" s="114"/>
      <c r="F119" s="390"/>
    </row>
    <row r="120" spans="1:6" ht="45" customHeight="1" x14ac:dyDescent="0.3">
      <c r="A120" s="377"/>
      <c r="B120" s="236" t="s">
        <v>8</v>
      </c>
      <c r="C120" s="120" t="str">
        <f>IF(C119=0,"",+C119/C105)</f>
        <v/>
      </c>
      <c r="D120" s="120" t="str">
        <f t="shared" ref="D120:E120" si="39">IF(D119=0,"",+D119/D105)</f>
        <v/>
      </c>
      <c r="E120" s="120" t="str">
        <f t="shared" si="39"/>
        <v/>
      </c>
      <c r="F120" s="391"/>
    </row>
    <row r="121" spans="1:6" ht="45" customHeight="1" x14ac:dyDescent="0.3">
      <c r="A121" s="376" t="str">
        <f ca="1">TranslationsTB!$A$35</f>
        <v>F. Total Coverage from allocation amount and other resources: E + C3</v>
      </c>
      <c r="B121" s="236" t="s">
        <v>7</v>
      </c>
      <c r="C121" s="119">
        <f>IF(C113="",C119,C119+C113)</f>
        <v>0</v>
      </c>
      <c r="D121" s="119">
        <f t="shared" ref="D121:E121" si="40">IF(D113="",D119,D119+D113)</f>
        <v>0</v>
      </c>
      <c r="E121" s="119">
        <f t="shared" si="40"/>
        <v>0</v>
      </c>
      <c r="F121" s="378"/>
    </row>
    <row r="122" spans="1:6" ht="45" customHeight="1" x14ac:dyDescent="0.3">
      <c r="A122" s="377"/>
      <c r="B122" s="236" t="s">
        <v>8</v>
      </c>
      <c r="C122" s="120" t="str">
        <f>IF(C121=0,"",+C121/C105)</f>
        <v/>
      </c>
      <c r="D122" s="120" t="str">
        <f t="shared" ref="D122:E122" si="41">IF(D121=0,"",+D121/D105)</f>
        <v/>
      </c>
      <c r="E122" s="120" t="str">
        <f t="shared" si="41"/>
        <v/>
      </c>
      <c r="F122" s="379"/>
    </row>
    <row r="123" spans="1:6" ht="45" customHeight="1" x14ac:dyDescent="0.3">
      <c r="A123" s="376" t="str">
        <f ca="1">TranslationsTB!$A$36</f>
        <v xml:space="preserve">G. Remaining gap: A - F </v>
      </c>
      <c r="B123" s="236" t="s">
        <v>7</v>
      </c>
      <c r="C123" s="119">
        <f>IF(C121="","",C105-(C121))</f>
        <v>0</v>
      </c>
      <c r="D123" s="119">
        <f t="shared" ref="D123:E123" si="42">IF(D121="","",D105-(D121))</f>
        <v>0</v>
      </c>
      <c r="E123" s="119">
        <f t="shared" si="42"/>
        <v>0</v>
      </c>
      <c r="F123" s="378"/>
    </row>
    <row r="124" spans="1:6" ht="45" customHeight="1" x14ac:dyDescent="0.3">
      <c r="A124" s="377"/>
      <c r="B124" s="236" t="s">
        <v>8</v>
      </c>
      <c r="C124" s="120" t="str">
        <f>IF(C123=0,"",C123/C105)</f>
        <v/>
      </c>
      <c r="D124" s="120" t="str">
        <f t="shared" ref="D124:E124" si="43">IF(D123=0,"",D123/D105)</f>
        <v/>
      </c>
      <c r="E124" s="120" t="str">
        <f t="shared" si="43"/>
        <v/>
      </c>
      <c r="F124" s="379"/>
    </row>
    <row r="125" spans="1:6" x14ac:dyDescent="0.3">
      <c r="A125" s="402" t="s">
        <v>9</v>
      </c>
      <c r="B125" s="403"/>
      <c r="C125" s="403"/>
      <c r="D125" s="403"/>
      <c r="E125" s="403"/>
      <c r="F125" s="404"/>
    </row>
    <row r="126" spans="1:6" x14ac:dyDescent="0.3">
      <c r="A126" s="405"/>
      <c r="B126" s="406"/>
      <c r="C126" s="406"/>
      <c r="D126" s="406"/>
      <c r="E126" s="406"/>
      <c r="F126" s="407"/>
    </row>
    <row r="127" spans="1:6" x14ac:dyDescent="0.3">
      <c r="A127" s="405"/>
      <c r="B127" s="406"/>
      <c r="C127" s="406"/>
      <c r="D127" s="406"/>
      <c r="E127" s="406"/>
      <c r="F127" s="407"/>
    </row>
    <row r="128" spans="1:6" x14ac:dyDescent="0.3">
      <c r="A128" s="405"/>
      <c r="B128" s="406"/>
      <c r="C128" s="406"/>
      <c r="D128" s="406"/>
      <c r="E128" s="406"/>
      <c r="F128" s="407"/>
    </row>
    <row r="129" spans="1:6" x14ac:dyDescent="0.3">
      <c r="A129" s="405"/>
      <c r="B129" s="406"/>
      <c r="C129" s="406"/>
      <c r="D129" s="406"/>
      <c r="E129" s="406"/>
      <c r="F129" s="407"/>
    </row>
    <row r="130" spans="1:6" x14ac:dyDescent="0.3">
      <c r="A130" s="405"/>
      <c r="B130" s="406"/>
      <c r="C130" s="406"/>
      <c r="D130" s="406"/>
      <c r="E130" s="406"/>
      <c r="F130" s="407"/>
    </row>
    <row r="131" spans="1:6" x14ac:dyDescent="0.3">
      <c r="A131" s="405"/>
      <c r="B131" s="406"/>
      <c r="C131" s="406"/>
      <c r="D131" s="406"/>
      <c r="E131" s="406"/>
      <c r="F131" s="407"/>
    </row>
    <row r="132" spans="1:6" x14ac:dyDescent="0.3">
      <c r="A132" s="405"/>
      <c r="B132" s="406"/>
      <c r="C132" s="406"/>
      <c r="D132" s="406"/>
      <c r="E132" s="406"/>
      <c r="F132" s="407"/>
    </row>
    <row r="133" spans="1:6" x14ac:dyDescent="0.3">
      <c r="A133" s="405"/>
      <c r="B133" s="406"/>
      <c r="C133" s="406"/>
      <c r="D133" s="406"/>
      <c r="E133" s="406"/>
      <c r="F133" s="407"/>
    </row>
    <row r="134" spans="1:6" x14ac:dyDescent="0.3">
      <c r="A134" s="405"/>
      <c r="B134" s="406"/>
      <c r="C134" s="406"/>
      <c r="D134" s="406"/>
      <c r="E134" s="406"/>
      <c r="F134" s="407"/>
    </row>
    <row r="135" spans="1:6" x14ac:dyDescent="0.3">
      <c r="A135" s="408"/>
      <c r="B135" s="409"/>
      <c r="C135" s="409"/>
      <c r="D135" s="409"/>
      <c r="E135" s="409"/>
      <c r="F135" s="410"/>
    </row>
  </sheetData>
  <sheetProtection algorithmName="SHA-512" hashValue="zrwPKjgFHq2DgRsHwHLekVxWLQVrdh+kiHr1dKOmsBoab8ReJ/XaPGZvt9xmFdkJaAMv6cyihVof7T+ITqkXKw==" saltValue="Q0MuC6C12Zkaq7pDot6qxQ==" spinCount="100000" sheet="1" formatColumns="0" formatRows="0"/>
  <mergeCells count="74">
    <mergeCell ref="B6:F6"/>
    <mergeCell ref="A1:E1"/>
    <mergeCell ref="F1:F3"/>
    <mergeCell ref="A2:E2"/>
    <mergeCell ref="A3:E3"/>
    <mergeCell ref="A4:F4"/>
    <mergeCell ref="A28:A29"/>
    <mergeCell ref="F28:F29"/>
    <mergeCell ref="B7:F7"/>
    <mergeCell ref="B10:F10"/>
    <mergeCell ref="F11:F12"/>
    <mergeCell ref="A15:A16"/>
    <mergeCell ref="F15:F16"/>
    <mergeCell ref="A18:A19"/>
    <mergeCell ref="A20:A21"/>
    <mergeCell ref="A22:A23"/>
    <mergeCell ref="A25:A26"/>
    <mergeCell ref="F25:F26"/>
    <mergeCell ref="B41:F41"/>
    <mergeCell ref="F42:F43"/>
    <mergeCell ref="A46:A47"/>
    <mergeCell ref="A30:A31"/>
    <mergeCell ref="F30:F31"/>
    <mergeCell ref="A32:A33"/>
    <mergeCell ref="F32:F33"/>
    <mergeCell ref="B37:F37"/>
    <mergeCell ref="B38:F38"/>
    <mergeCell ref="A51:A52"/>
    <mergeCell ref="A53:A54"/>
    <mergeCell ref="A61:A62"/>
    <mergeCell ref="F61:F62"/>
    <mergeCell ref="F59:F60"/>
    <mergeCell ref="A76:A77"/>
    <mergeCell ref="F76:F77"/>
    <mergeCell ref="A79:A80"/>
    <mergeCell ref="A63:A64"/>
    <mergeCell ref="F63:F64"/>
    <mergeCell ref="B67:F67"/>
    <mergeCell ref="B68:F68"/>
    <mergeCell ref="A125:F135"/>
    <mergeCell ref="F46:F47"/>
    <mergeCell ref="A49:A50"/>
    <mergeCell ref="A56:A57"/>
    <mergeCell ref="F56:F57"/>
    <mergeCell ref="A59:A60"/>
    <mergeCell ref="A81:A82"/>
    <mergeCell ref="A83:A84"/>
    <mergeCell ref="A91:A92"/>
    <mergeCell ref="F91:F92"/>
    <mergeCell ref="A86:A87"/>
    <mergeCell ref="F86:F87"/>
    <mergeCell ref="A89:A90"/>
    <mergeCell ref="B71:F71"/>
    <mergeCell ref="F72:F73"/>
    <mergeCell ref="A116:A117"/>
    <mergeCell ref="F89:F90"/>
    <mergeCell ref="B97:F97"/>
    <mergeCell ref="B98:F98"/>
    <mergeCell ref="B101:F101"/>
    <mergeCell ref="F102:F103"/>
    <mergeCell ref="A93:A94"/>
    <mergeCell ref="F93:F94"/>
    <mergeCell ref="A106:A107"/>
    <mergeCell ref="F106:F107"/>
    <mergeCell ref="A109:A110"/>
    <mergeCell ref="A123:A124"/>
    <mergeCell ref="F123:F124"/>
    <mergeCell ref="A111:A112"/>
    <mergeCell ref="A113:A114"/>
    <mergeCell ref="A119:A120"/>
    <mergeCell ref="F119:F120"/>
    <mergeCell ref="A121:A122"/>
    <mergeCell ref="F121:F122"/>
    <mergeCell ref="F116:F117"/>
  </mergeCells>
  <pageMargins left="0.7" right="0.7" top="0.75" bottom="0.75" header="0.3" footer="0.3"/>
  <pageSetup paperSize="8" scale="83" fitToHeight="0" orientation="portrait" r:id="rId1"/>
  <rowBreaks count="1" manualBreakCount="1">
    <brk id="35"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ED0240F-00DD-4688-9248-866961278E12}">
          <x14:formula1>
            <xm:f>'TB drop-down'!$A$3:$A$7</xm:f>
          </x14:formula1>
          <xm:sqref>B97:F97 B37:F37 B67:F67 B6:F6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7" tint="0.39997558519241921"/>
  </sheetPr>
  <dimension ref="A1:AZ502"/>
  <sheetViews>
    <sheetView topLeftCell="A11" zoomScale="70" zoomScaleNormal="70" workbookViewId="0">
      <selection activeCell="B48" sqref="B48"/>
    </sheetView>
  </sheetViews>
  <sheetFormatPr defaultColWidth="9" defaultRowHeight="14" x14ac:dyDescent="0.3"/>
  <cols>
    <col min="1" max="1" width="19.75" style="4" customWidth="1"/>
    <col min="2" max="4" width="34.58203125" style="4" customWidth="1"/>
    <col min="5" max="5" width="19.75" style="4" customWidth="1"/>
    <col min="6" max="6" width="16.08203125" style="78" customWidth="1"/>
    <col min="7" max="7" width="33.58203125" style="4" customWidth="1"/>
    <col min="8" max="8" width="60.58203125" style="4" customWidth="1"/>
    <col min="9" max="9" width="73.25" style="4" customWidth="1"/>
    <col min="10" max="10" width="71.58203125" style="4" customWidth="1"/>
    <col min="11" max="11" width="36.75" style="4" customWidth="1"/>
    <col min="12" max="16384" width="9" style="4"/>
  </cols>
  <sheetData>
    <row r="1" spans="1:11" x14ac:dyDescent="0.3">
      <c r="A1" s="5" t="s">
        <v>5</v>
      </c>
      <c r="C1" s="6">
        <f>IF(Language="English",0,IF(Language="French",1,IF(Language="Spanish",2,IF(Language="Russian",3))))</f>
        <v>0</v>
      </c>
      <c r="E1" s="6"/>
      <c r="F1" s="76"/>
      <c r="G1" s="4" t="s">
        <v>14</v>
      </c>
      <c r="H1" s="7"/>
      <c r="I1" s="7"/>
      <c r="J1" s="7"/>
      <c r="K1" s="7" t="s">
        <v>15</v>
      </c>
    </row>
    <row r="2" spans="1:11" x14ac:dyDescent="0.3">
      <c r="A2" s="43" t="s">
        <v>16</v>
      </c>
      <c r="B2" s="43" t="s">
        <v>6</v>
      </c>
      <c r="C2" s="23" t="s">
        <v>17</v>
      </c>
      <c r="D2" s="23" t="s">
        <v>18</v>
      </c>
      <c r="E2" s="24" t="s">
        <v>19</v>
      </c>
      <c r="F2" s="77"/>
      <c r="G2" s="44" t="s">
        <v>16</v>
      </c>
      <c r="H2" s="43" t="s">
        <v>6</v>
      </c>
      <c r="I2" s="23" t="s">
        <v>17</v>
      </c>
      <c r="J2" s="23" t="s">
        <v>18</v>
      </c>
      <c r="K2" s="23" t="s">
        <v>19</v>
      </c>
    </row>
    <row r="3" spans="1:11" ht="14.5" x14ac:dyDescent="0.3">
      <c r="A3" s="4" t="str">
        <f t="shared" ref="A3:A36" ca="1" si="0">OFFSET($B3,0,LangOffset,1,1)</f>
        <v>Tuberculosis</v>
      </c>
      <c r="B3" s="4" t="s">
        <v>20</v>
      </c>
      <c r="C3" s="47" t="s">
        <v>21</v>
      </c>
      <c r="D3" s="47" t="s">
        <v>20</v>
      </c>
      <c r="E3" s="47"/>
      <c r="F3" s="79"/>
      <c r="G3" s="80" t="str">
        <f t="shared" ref="G3:G18" ca="1" si="1">OFFSET($H3,0,LangOffset,1,1)</f>
        <v>Estimated population in need/at risk:
Refers to the number of the estimated MDR TB cases among all new and retreatment cases.</v>
      </c>
      <c r="H3" s="80" t="s">
        <v>22</v>
      </c>
      <c r="I3" s="81" t="s">
        <v>23</v>
      </c>
      <c r="J3" s="82" t="s">
        <v>24</v>
      </c>
      <c r="K3" s="82"/>
    </row>
    <row r="4" spans="1:11" ht="14.5" x14ac:dyDescent="0.3">
      <c r="A4" s="4" t="str">
        <f t="shared" ca="1" si="0"/>
        <v xml:space="preserve">TB Programmatic Gap Table 1  </v>
      </c>
      <c r="B4" s="4" t="s">
        <v>1137</v>
      </c>
      <c r="C4" s="47" t="s">
        <v>1149</v>
      </c>
      <c r="D4" s="47" t="s">
        <v>1199</v>
      </c>
      <c r="E4" s="47"/>
      <c r="F4" s="79"/>
      <c r="G4" s="4" t="str">
        <f t="shared" ca="1" si="1"/>
        <v>TB/HIV - TB screening among HIV patients</v>
      </c>
      <c r="H4" s="31" t="s">
        <v>25</v>
      </c>
      <c r="I4" s="48" t="s">
        <v>26</v>
      </c>
      <c r="J4" s="47" t="s">
        <v>27</v>
      </c>
      <c r="K4" s="47"/>
    </row>
    <row r="5" spans="1:11" ht="56" x14ac:dyDescent="0.3">
      <c r="A5" s="4" t="str">
        <f t="shared" ca="1" si="0"/>
        <v xml:space="preserve">TB Programmatic Gap Table 2  </v>
      </c>
      <c r="B5" s="4" t="s">
        <v>1138</v>
      </c>
      <c r="C5" s="47" t="s">
        <v>1150</v>
      </c>
      <c r="D5" s="47" t="s">
        <v>1200</v>
      </c>
      <c r="E5" s="47"/>
      <c r="F5" s="79"/>
      <c r="G5" s="4" t="str">
        <f t="shared" ca="1" si="1"/>
        <v xml:space="preserve">Coverage indicator:
Percentage of people living with HIV newly initiated on ART who were screened for TB 
</v>
      </c>
      <c r="H5" s="22" t="s">
        <v>28</v>
      </c>
      <c r="I5" s="67" t="s">
        <v>29</v>
      </c>
      <c r="J5" s="22" t="s">
        <v>30</v>
      </c>
    </row>
    <row r="6" spans="1:11" ht="29" x14ac:dyDescent="0.3">
      <c r="A6" s="4" t="str">
        <f t="shared" ca="1" si="0"/>
        <v xml:space="preserve">TB Programmatic Gap Table 3  </v>
      </c>
      <c r="B6" s="4" t="s">
        <v>1139</v>
      </c>
      <c r="C6" s="47" t="s">
        <v>1151</v>
      </c>
      <c r="D6" s="47" t="s">
        <v>1201</v>
      </c>
      <c r="E6" s="47"/>
      <c r="F6" s="79"/>
      <c r="G6" s="4" t="str">
        <f t="shared" ca="1" si="1"/>
        <v>Estimated population in need/at risk:
Refers to all people living with HIV newly initiated on ART</v>
      </c>
      <c r="H6" s="22" t="s">
        <v>31</v>
      </c>
      <c r="I6" s="67" t="s">
        <v>32</v>
      </c>
      <c r="J6" s="22" t="s">
        <v>33</v>
      </c>
    </row>
    <row r="7" spans="1:11" ht="126" x14ac:dyDescent="0.3">
      <c r="A7" s="4" t="str">
        <f t="shared" ca="1" si="0"/>
        <v xml:space="preserve">TB Programmatic Gap Table 4  </v>
      </c>
      <c r="B7" s="4" t="s">
        <v>1140</v>
      </c>
      <c r="C7" s="47" t="s">
        <v>1152</v>
      </c>
      <c r="D7" s="47" t="s">
        <v>1202</v>
      </c>
      <c r="E7" s="47"/>
      <c r="F7" s="79"/>
      <c r="G7" s="4" t="str">
        <f t="shared" ca="1" si="1"/>
        <v>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v>
      </c>
      <c r="H7" s="46" t="s">
        <v>34</v>
      </c>
      <c r="I7" s="22" t="s">
        <v>35</v>
      </c>
      <c r="J7" s="22" t="s">
        <v>36</v>
      </c>
    </row>
    <row r="8" spans="1:11" ht="14.5" x14ac:dyDescent="0.3">
      <c r="A8" s="4" t="str">
        <f t="shared" ca="1" si="0"/>
        <v xml:space="preserve">TB Programmatic Gap Table 5  </v>
      </c>
      <c r="B8" s="4" t="s">
        <v>1141</v>
      </c>
      <c r="C8" s="47" t="s">
        <v>1153</v>
      </c>
      <c r="D8" s="47" t="s">
        <v>1203</v>
      </c>
      <c r="E8" s="47"/>
      <c r="F8" s="79"/>
      <c r="G8" s="4" t="str">
        <f t="shared" ca="1" si="1"/>
        <v>Comments/Assumptions:
1) Specify the target area
2) Specify who are the other sources of funding</v>
      </c>
      <c r="H8" s="4" t="s">
        <v>37</v>
      </c>
      <c r="I8" s="47" t="s">
        <v>38</v>
      </c>
      <c r="J8" s="47" t="s">
        <v>39</v>
      </c>
    </row>
    <row r="9" spans="1:11" ht="14.5" x14ac:dyDescent="0.3">
      <c r="A9" s="4" t="str">
        <f t="shared" ca="1" si="0"/>
        <v xml:space="preserve">TB Programmatic Gap Table 6  </v>
      </c>
      <c r="B9" s="4" t="s">
        <v>1142</v>
      </c>
      <c r="C9" s="47" t="s">
        <v>1154</v>
      </c>
      <c r="D9" s="47" t="s">
        <v>1204</v>
      </c>
      <c r="E9" s="47"/>
      <c r="F9" s="79"/>
      <c r="G9" s="4" t="str">
        <f t="shared" ca="1" si="1"/>
        <v>TB/HIV - TB patients with known HIV status</v>
      </c>
      <c r="H9" s="31" t="s">
        <v>12</v>
      </c>
      <c r="I9" s="48" t="s">
        <v>40</v>
      </c>
      <c r="J9" s="47" t="s">
        <v>41</v>
      </c>
    </row>
    <row r="10" spans="1:11" ht="14.5" x14ac:dyDescent="0.3">
      <c r="A10" s="4" t="str">
        <f t="shared" ca="1" si="0"/>
        <v xml:space="preserve">TB Programmatic Gap Table 7  </v>
      </c>
      <c r="B10" s="4" t="s">
        <v>1143</v>
      </c>
      <c r="C10" s="48" t="s">
        <v>1155</v>
      </c>
      <c r="D10" s="47" t="s">
        <v>1205</v>
      </c>
      <c r="E10" s="47"/>
      <c r="F10" s="79"/>
      <c r="G10" s="4" t="str">
        <f t="shared" ca="1" si="1"/>
        <v>Coverage Indicator:
Percentage of registered new and relapse TB patients with documented HIV status</v>
      </c>
      <c r="H10" s="4" t="s">
        <v>42</v>
      </c>
      <c r="I10" s="48" t="s">
        <v>43</v>
      </c>
      <c r="J10" s="47" t="s">
        <v>44</v>
      </c>
    </row>
    <row r="11" spans="1:11" ht="14.5" x14ac:dyDescent="0.3">
      <c r="A11" s="4" t="str">
        <f t="shared" ca="1" si="0"/>
        <v>Priority Module</v>
      </c>
      <c r="B11" s="4" t="s">
        <v>45</v>
      </c>
      <c r="C11" s="47" t="s">
        <v>46</v>
      </c>
      <c r="D11" s="47" t="s">
        <v>47</v>
      </c>
      <c r="E11" s="47"/>
      <c r="F11" s="79"/>
      <c r="G11" s="4" t="str">
        <f t="shared" ca="1" si="1"/>
        <v>Estimated population in need/at risk:
refers to the total number of new and relapse TB patients registered</v>
      </c>
      <c r="H11" s="4" t="s">
        <v>48</v>
      </c>
      <c r="I11" s="48" t="s">
        <v>49</v>
      </c>
      <c r="J11" s="47" t="s">
        <v>50</v>
      </c>
    </row>
    <row r="12" spans="1:11" ht="14.5" x14ac:dyDescent="0.3">
      <c r="A12" s="4" t="str">
        <f t="shared" ca="1" si="0"/>
        <v>Selected coverage indicator</v>
      </c>
      <c r="B12" s="4" t="s">
        <v>51</v>
      </c>
      <c r="C12" s="47" t="s">
        <v>52</v>
      </c>
      <c r="D12" s="47" t="s">
        <v>53</v>
      </c>
      <c r="E12" s="47"/>
      <c r="F12" s="79"/>
      <c r="G12" s="4" t="str">
        <f t="shared" ca="1" si="1"/>
        <v>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v>
      </c>
      <c r="H12" s="4" t="s">
        <v>54</v>
      </c>
      <c r="I12" s="48" t="s">
        <v>55</v>
      </c>
      <c r="J12" s="49" t="s">
        <v>56</v>
      </c>
    </row>
    <row r="13" spans="1:11" ht="14.5" x14ac:dyDescent="0.3">
      <c r="A13" s="4" t="str">
        <f t="shared" ca="1" si="0"/>
        <v>Current national coverage</v>
      </c>
      <c r="B13" s="4" t="s">
        <v>57</v>
      </c>
      <c r="C13" s="47" t="s">
        <v>58</v>
      </c>
      <c r="D13" s="47" t="s">
        <v>59</v>
      </c>
      <c r="E13" s="47"/>
      <c r="F13" s="79"/>
      <c r="G13" s="4" t="str">
        <f t="shared" ca="1" si="1"/>
        <v>Comments/Assumptions:
1) Specify the target area
2)  Specify who are the other sources of funding</v>
      </c>
      <c r="H13" s="4" t="s">
        <v>60</v>
      </c>
      <c r="I13" s="48" t="s">
        <v>61</v>
      </c>
      <c r="J13" s="47" t="s">
        <v>39</v>
      </c>
    </row>
    <row r="14" spans="1:11" ht="52.5" customHeight="1" x14ac:dyDescent="0.3">
      <c r="A14" s="4" t="str">
        <f t="shared" ca="1" si="0"/>
        <v>Insert latest results</v>
      </c>
      <c r="B14" s="4" t="s">
        <v>62</v>
      </c>
      <c r="C14" s="47" t="s">
        <v>63</v>
      </c>
      <c r="D14" s="47" t="s">
        <v>64</v>
      </c>
      <c r="E14" s="47"/>
      <c r="F14" s="79"/>
      <c r="G14" s="4" t="str">
        <f t="shared" ca="1" si="1"/>
        <v>TB/HIV - HIV positive TB patients on ART</v>
      </c>
      <c r="H14" s="31" t="s">
        <v>65</v>
      </c>
      <c r="I14" s="48" t="s">
        <v>66</v>
      </c>
      <c r="J14" s="47" t="s">
        <v>67</v>
      </c>
    </row>
    <row r="15" spans="1:11" ht="14.5" x14ac:dyDescent="0.3">
      <c r="A15" s="4" t="str">
        <f t="shared" ca="1" si="0"/>
        <v>Year</v>
      </c>
      <c r="B15" s="4" t="s">
        <v>68</v>
      </c>
      <c r="C15" s="47" t="s">
        <v>69</v>
      </c>
      <c r="D15" s="47" t="s">
        <v>70</v>
      </c>
      <c r="E15" s="47"/>
      <c r="F15" s="79"/>
      <c r="G15" s="4" t="str">
        <f t="shared" ca="1" si="1"/>
        <v>Coverage Indicator:
Proportion of HIV positive TB patients (new and relapse) on ART during TB treatment</v>
      </c>
      <c r="H15" s="4" t="s">
        <v>71</v>
      </c>
      <c r="I15" s="48" t="s">
        <v>72</v>
      </c>
      <c r="J15" s="47" t="s">
        <v>73</v>
      </c>
    </row>
    <row r="16" spans="1:11" ht="14.5" x14ac:dyDescent="0.3">
      <c r="A16" s="4" t="str">
        <f t="shared" ca="1" si="0"/>
        <v>Data source</v>
      </c>
      <c r="B16" s="4" t="s">
        <v>74</v>
      </c>
      <c r="C16" s="47" t="s">
        <v>75</v>
      </c>
      <c r="D16" s="47" t="s">
        <v>76</v>
      </c>
      <c r="E16" s="47"/>
      <c r="F16" s="79"/>
      <c r="G16" s="4" t="str">
        <f t="shared" ca="1" si="1"/>
        <v>Estimated population in need/at risk:
refers to the total number of expected HIV positive new and relapse TB patients registered in the period</v>
      </c>
      <c r="H16" s="4" t="s">
        <v>77</v>
      </c>
      <c r="I16" s="48" t="s">
        <v>78</v>
      </c>
      <c r="J16" s="47" t="s">
        <v>79</v>
      </c>
    </row>
    <row r="17" spans="1:19" ht="14.5" x14ac:dyDescent="0.3">
      <c r="A17" s="4" t="str">
        <f t="shared" ca="1" si="0"/>
        <v>Comments</v>
      </c>
      <c r="B17" s="4" t="s">
        <v>80</v>
      </c>
      <c r="C17" s="47" t="s">
        <v>81</v>
      </c>
      <c r="D17" s="47" t="s">
        <v>82</v>
      </c>
      <c r="E17" s="47"/>
      <c r="F17" s="79"/>
      <c r="G17" s="4" t="str">
        <f t="shared" ca="1" si="1"/>
        <v>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v>
      </c>
      <c r="H17" s="4" t="s">
        <v>83</v>
      </c>
      <c r="I17" s="48" t="s">
        <v>84</v>
      </c>
      <c r="J17" s="47" t="s">
        <v>85</v>
      </c>
    </row>
    <row r="18" spans="1:19" ht="14.5" x14ac:dyDescent="0.3">
      <c r="A18" s="4" t="str">
        <f t="shared" ca="1" si="0"/>
        <v>Year 1</v>
      </c>
      <c r="B18" s="4" t="s">
        <v>86</v>
      </c>
      <c r="C18" s="47" t="s">
        <v>87</v>
      </c>
      <c r="D18" s="47" t="s">
        <v>88</v>
      </c>
      <c r="E18" s="47"/>
      <c r="F18" s="79"/>
      <c r="G18" s="4" t="str">
        <f t="shared" ca="1" si="1"/>
        <v>Comments/Assumptions:
1) Specify the target area.
2) Specify who are the other sources of funding</v>
      </c>
      <c r="H18" s="4" t="s">
        <v>89</v>
      </c>
      <c r="I18" s="48" t="s">
        <v>90</v>
      </c>
      <c r="J18" s="47" t="s">
        <v>39</v>
      </c>
    </row>
    <row r="19" spans="1:19" ht="14.5" x14ac:dyDescent="0.3">
      <c r="A19" s="4" t="str">
        <f t="shared" ca="1" si="0"/>
        <v>Year 2</v>
      </c>
      <c r="B19" s="4" t="s">
        <v>91</v>
      </c>
      <c r="C19" s="47" t="s">
        <v>92</v>
      </c>
      <c r="D19" s="47" t="s">
        <v>93</v>
      </c>
      <c r="E19" s="47"/>
      <c r="F19" s="79"/>
      <c r="G19" s="9"/>
      <c r="H19" s="9"/>
      <c r="I19" s="9"/>
      <c r="J19" s="9"/>
    </row>
    <row r="20" spans="1:19" ht="14.5" x14ac:dyDescent="0.3">
      <c r="A20" s="4" t="str">
        <f t="shared" ca="1" si="0"/>
        <v>Year 3</v>
      </c>
      <c r="B20" s="4" t="s">
        <v>94</v>
      </c>
      <c r="C20" s="47" t="s">
        <v>95</v>
      </c>
      <c r="D20" s="47" t="s">
        <v>96</v>
      </c>
      <c r="E20" s="47"/>
      <c r="F20" s="79"/>
      <c r="G20" s="4" t="str">
        <f ca="1">OFFSET($H20,0,LangOffset,1,1)</f>
        <v>Please read the Instructions sheet carefully before completing the programmatic gap tables.</v>
      </c>
      <c r="H20" s="4" t="s">
        <v>97</v>
      </c>
      <c r="I20" s="4" t="s">
        <v>98</v>
      </c>
      <c r="J20" s="4" t="s">
        <v>99</v>
      </c>
      <c r="L20" s="80"/>
      <c r="M20" s="80"/>
      <c r="N20" s="80"/>
      <c r="O20" s="80"/>
      <c r="P20" s="80"/>
      <c r="Q20" s="80"/>
      <c r="R20" s="80"/>
      <c r="S20" s="80"/>
    </row>
    <row r="21" spans="1:19" ht="14.5" x14ac:dyDescent="0.3">
      <c r="A21" s="4" t="str">
        <f t="shared" ca="1" si="0"/>
        <v>Year 4</v>
      </c>
      <c r="B21" s="4" t="s">
        <v>100</v>
      </c>
      <c r="C21" s="48" t="s">
        <v>101</v>
      </c>
      <c r="D21" s="47" t="s">
        <v>102</v>
      </c>
      <c r="E21" s="47"/>
      <c r="F21" s="79"/>
      <c r="G21" s="4" t="str">
        <f ca="1">OFFSET($H21,0,LangOffset,1,1)</f>
        <v>To complete this cover sheet, select from the drop-down lists the Geography and Applicant Type.</v>
      </c>
      <c r="H21" s="4" t="s">
        <v>103</v>
      </c>
      <c r="I21" s="4" t="s">
        <v>104</v>
      </c>
      <c r="J21" s="4" t="s">
        <v>105</v>
      </c>
    </row>
    <row r="22" spans="1:19" ht="14.5" x14ac:dyDescent="0.3">
      <c r="A22" s="4" t="str">
        <f t="shared" ca="1" si="0"/>
        <v>Insert year</v>
      </c>
      <c r="B22" s="4" t="s">
        <v>106</v>
      </c>
      <c r="C22" s="47" t="s">
        <v>107</v>
      </c>
      <c r="D22" s="47" t="s">
        <v>108</v>
      </c>
      <c r="E22" s="47"/>
      <c r="F22" s="79"/>
      <c r="G22" s="4" t="str">
        <f ca="1">OFFSET($H22,0,LangOffset,1,1)</f>
        <v>Applicant</v>
      </c>
      <c r="H22" s="4" t="s">
        <v>109</v>
      </c>
      <c r="I22" s="4" t="s">
        <v>110</v>
      </c>
      <c r="J22" s="4" t="s">
        <v>111</v>
      </c>
      <c r="K22" s="47"/>
    </row>
    <row r="23" spans="1:19" ht="14.5" x14ac:dyDescent="0.3">
      <c r="A23" s="4" t="str">
        <f t="shared" ca="1" si="0"/>
        <v>Comments / Assumptions</v>
      </c>
      <c r="B23" s="4" t="s">
        <v>112</v>
      </c>
      <c r="C23" s="47" t="s">
        <v>113</v>
      </c>
      <c r="D23" s="47" t="s">
        <v>114</v>
      </c>
      <c r="E23" s="47"/>
      <c r="F23" s="79"/>
      <c r="G23" s="4" t="str">
        <f ca="1">OFFSET($H23,0,LangOffset,1,1)</f>
        <v>Component</v>
      </c>
      <c r="H23" s="4" t="s">
        <v>115</v>
      </c>
      <c r="I23" s="4" t="s">
        <v>116</v>
      </c>
      <c r="J23" s="4" t="s">
        <v>117</v>
      </c>
      <c r="K23" s="47"/>
    </row>
    <row r="24" spans="1:19" ht="14.25" customHeight="1" x14ac:dyDescent="0.3">
      <c r="A24" s="4" t="str">
        <f t="shared" ca="1" si="0"/>
        <v>Current estimated country need</v>
      </c>
      <c r="B24" s="4" t="s">
        <v>817</v>
      </c>
      <c r="C24" s="47" t="s">
        <v>118</v>
      </c>
      <c r="D24" s="47" t="s">
        <v>119</v>
      </c>
      <c r="E24" s="47"/>
      <c r="F24" s="79"/>
      <c r="G24" s="4" t="str">
        <f ca="1">OFFSET($H24,0,LangOffset,1,1)</f>
        <v>Applicant Type</v>
      </c>
      <c r="H24" s="4" t="s">
        <v>120</v>
      </c>
      <c r="I24" s="4" t="s">
        <v>121</v>
      </c>
      <c r="J24" s="4" t="s">
        <v>122</v>
      </c>
      <c r="K24" s="47"/>
    </row>
    <row r="25" spans="1:19" ht="14.5" x14ac:dyDescent="0.3">
      <c r="A25" s="4" t="str">
        <f t="shared" ca="1" si="0"/>
        <v>A. Total estimated number of people living with HIV (adults and/or children)</v>
      </c>
      <c r="B25" s="302" t="s">
        <v>1243</v>
      </c>
      <c r="C25" s="303" t="s">
        <v>1318</v>
      </c>
      <c r="D25" s="302" t="s">
        <v>1316</v>
      </c>
      <c r="E25" s="47"/>
      <c r="F25" s="79"/>
      <c r="G25" s="9"/>
      <c r="H25" s="9"/>
      <c r="I25" s="9"/>
      <c r="J25" s="9"/>
      <c r="K25" s="47"/>
    </row>
    <row r="26" spans="1:19" ht="14.5" x14ac:dyDescent="0.3">
      <c r="A26" s="4" t="str">
        <f t="shared" ca="1" si="0"/>
        <v>B. Country targets 
(from National Strategic Plan)</v>
      </c>
      <c r="B26" s="4" t="s">
        <v>123</v>
      </c>
      <c r="C26" s="47" t="s">
        <v>124</v>
      </c>
      <c r="D26" s="47" t="s">
        <v>125</v>
      </c>
      <c r="E26" s="47"/>
      <c r="F26" s="79"/>
      <c r="G26" s="4" t="str">
        <f ca="1">OFFSET($H26,0,LangOffset,1,1)</f>
        <v>Latest version updated: 14 December 2022</v>
      </c>
      <c r="H26" s="46" t="s">
        <v>1350</v>
      </c>
      <c r="I26" s="46" t="s">
        <v>1351</v>
      </c>
      <c r="J26" s="46" t="s">
        <v>1352</v>
      </c>
      <c r="K26" s="47"/>
    </row>
    <row r="27" spans="1:19" ht="16.5" customHeight="1" x14ac:dyDescent="0.3">
      <c r="A27" s="4" t="str">
        <f t="shared" ca="1" si="0"/>
        <v>Country need already covered</v>
      </c>
      <c r="B27" s="4" t="s">
        <v>126</v>
      </c>
      <c r="C27" s="47" t="s">
        <v>127</v>
      </c>
      <c r="D27" s="47" t="s">
        <v>128</v>
      </c>
      <c r="E27" s="47"/>
      <c r="F27" s="79"/>
      <c r="G27" s="9"/>
      <c r="H27" s="9"/>
      <c r="I27" s="9"/>
      <c r="J27" s="9"/>
      <c r="K27" s="47"/>
    </row>
    <row r="28" spans="1:19" ht="16.5" customHeight="1" x14ac:dyDescent="0.3">
      <c r="A28" s="4" t="str">
        <f t="shared" ca="1" si="0"/>
        <v>C1. Country need planned to be covered by domestic resources</v>
      </c>
      <c r="B28" s="4" t="s">
        <v>129</v>
      </c>
      <c r="C28" s="47" t="s">
        <v>130</v>
      </c>
      <c r="D28" s="47" t="s">
        <v>131</v>
      </c>
      <c r="E28" s="47"/>
      <c r="F28" s="79"/>
      <c r="K28" s="47"/>
    </row>
    <row r="29" spans="1:19" ht="15" customHeight="1" x14ac:dyDescent="0.3">
      <c r="A29" s="4" t="str">
        <f t="shared" ca="1" si="0"/>
        <v>C2. Country need planned to be covered by external resources</v>
      </c>
      <c r="B29" s="4" t="s">
        <v>132</v>
      </c>
      <c r="C29" s="47" t="s">
        <v>133</v>
      </c>
      <c r="D29" s="47" t="s">
        <v>134</v>
      </c>
      <c r="E29" s="47"/>
      <c r="F29" s="79"/>
      <c r="K29" s="47"/>
    </row>
    <row r="30" spans="1:19" ht="14.5" x14ac:dyDescent="0.3">
      <c r="A30" s="4" t="str">
        <f t="shared" ca="1" si="0"/>
        <v>C3. Total country need already covered</v>
      </c>
      <c r="B30" s="4" t="s">
        <v>135</v>
      </c>
      <c r="C30" s="48" t="s">
        <v>136</v>
      </c>
      <c r="D30" s="47" t="s">
        <v>137</v>
      </c>
      <c r="E30" s="47"/>
      <c r="F30" s="79"/>
      <c r="K30" s="47"/>
    </row>
    <row r="31" spans="1:19" ht="14.5" x14ac:dyDescent="0.3">
      <c r="A31" s="4" t="str">
        <f t="shared" ca="1" si="0"/>
        <v>Programmatic gap</v>
      </c>
      <c r="B31" s="4" t="s">
        <v>1030</v>
      </c>
      <c r="C31" s="47" t="s">
        <v>138</v>
      </c>
      <c r="D31" s="47" t="s">
        <v>1094</v>
      </c>
      <c r="E31" s="47"/>
      <c r="F31" s="79"/>
      <c r="K31" s="47"/>
    </row>
    <row r="32" spans="1:19" ht="14.25" customHeight="1" x14ac:dyDescent="0.3">
      <c r="A32" s="4" t="str">
        <f t="shared" ca="1" si="0"/>
        <v>D. Expected annual gap in meeting the need: A - C3</v>
      </c>
      <c r="B32" s="4" t="s">
        <v>139</v>
      </c>
      <c r="C32" s="48" t="s">
        <v>140</v>
      </c>
      <c r="D32" s="56" t="s">
        <v>1093</v>
      </c>
      <c r="E32" s="47"/>
      <c r="F32" s="79"/>
      <c r="K32" s="47"/>
    </row>
    <row r="33" spans="1:31" ht="14.5" x14ac:dyDescent="0.3">
      <c r="A33" s="4" t="str">
        <f t="shared" ca="1" si="0"/>
        <v>Country need covered with the allocation amount</v>
      </c>
      <c r="B33" s="4" t="s">
        <v>1081</v>
      </c>
      <c r="C33" s="47" t="s">
        <v>141</v>
      </c>
      <c r="D33" s="47" t="s">
        <v>142</v>
      </c>
      <c r="E33" s="47"/>
      <c r="F33" s="79"/>
      <c r="K33" s="47"/>
    </row>
    <row r="34" spans="1:31" ht="14.25" customHeight="1" x14ac:dyDescent="0.3">
      <c r="A34" s="4" t="str">
        <f t="shared" ca="1" si="0"/>
        <v>E. Targets to be financed by funding request allocation amount</v>
      </c>
      <c r="B34" s="4" t="s">
        <v>143</v>
      </c>
      <c r="C34" s="47" t="s">
        <v>144</v>
      </c>
      <c r="D34" s="47" t="s">
        <v>145</v>
      </c>
      <c r="E34" s="47"/>
      <c r="F34" s="79"/>
      <c r="K34" s="47"/>
    </row>
    <row r="35" spans="1:31" ht="14.5" x14ac:dyDescent="0.3">
      <c r="A35" s="4" t="str">
        <f t="shared" ca="1" si="0"/>
        <v>F. Total Coverage from allocation amount and other resources: E + C3</v>
      </c>
      <c r="B35" s="4" t="s">
        <v>146</v>
      </c>
      <c r="C35" s="48" t="s">
        <v>147</v>
      </c>
      <c r="D35" s="47" t="s">
        <v>148</v>
      </c>
      <c r="E35" s="47"/>
      <c r="F35" s="79"/>
      <c r="K35" s="47"/>
    </row>
    <row r="36" spans="1:31" ht="13.5" customHeight="1" x14ac:dyDescent="0.3">
      <c r="A36" s="4" t="str">
        <f t="shared" ca="1" si="0"/>
        <v xml:space="preserve">G. Remaining gap: A - F </v>
      </c>
      <c r="B36" s="4" t="s">
        <v>149</v>
      </c>
      <c r="C36" s="47" t="s">
        <v>150</v>
      </c>
      <c r="D36" s="47" t="s">
        <v>1092</v>
      </c>
      <c r="E36" s="47"/>
      <c r="F36" s="79"/>
      <c r="K36" s="47"/>
    </row>
    <row r="37" spans="1:31" ht="14.25" customHeight="1" x14ac:dyDescent="0.3">
      <c r="C37" s="47"/>
      <c r="D37" s="47"/>
      <c r="E37" s="9"/>
      <c r="F37" s="79"/>
      <c r="K37" s="47"/>
      <c r="AD37" s="10"/>
      <c r="AE37" s="10"/>
    </row>
    <row r="38" spans="1:31" s="10" customFormat="1" x14ac:dyDescent="0.3">
      <c r="A38" s="4">
        <f t="shared" ref="A38:A101" ca="1" si="2">OFFSET($B38,0,LangOffset,1,1)</f>
        <v>0</v>
      </c>
      <c r="B38" s="9"/>
      <c r="C38" s="9"/>
      <c r="D38" s="9"/>
      <c r="E38" s="47"/>
      <c r="F38" s="79"/>
      <c r="K38" s="47"/>
      <c r="Q38" s="4"/>
      <c r="R38" s="4"/>
      <c r="AD38" s="4"/>
      <c r="AE38" s="4"/>
    </row>
    <row r="39" spans="1:31" ht="14.25" customHeight="1" x14ac:dyDescent="0.3">
      <c r="A39" s="4">
        <f t="shared" ca="1" si="2"/>
        <v>0</v>
      </c>
      <c r="C39" s="47"/>
      <c r="D39" s="47"/>
      <c r="E39" s="47"/>
      <c r="F39" s="79"/>
      <c r="K39" s="47"/>
      <c r="Q39" s="10"/>
      <c r="R39" s="10"/>
    </row>
    <row r="40" spans="1:31" ht="15.75" customHeight="1" x14ac:dyDescent="0.3">
      <c r="A40" s="4" t="str">
        <f t="shared" ca="1" si="2"/>
        <v xml:space="preserve">Carefully read the instructions in the "Instructions" tab before completing the programmatic gap analysis table. 
The instructions have been tailored to each specific module/intervention. </v>
      </c>
      <c r="B40" s="4" t="s">
        <v>151</v>
      </c>
      <c r="C40" s="47" t="s">
        <v>152</v>
      </c>
      <c r="D40" s="47" t="s">
        <v>153</v>
      </c>
      <c r="E40" s="9"/>
      <c r="F40" s="79"/>
      <c r="K40" s="47"/>
    </row>
    <row r="41" spans="1:31" ht="14.25" customHeight="1" x14ac:dyDescent="0.3">
      <c r="A41" s="4">
        <f t="shared" ca="1" si="2"/>
        <v>0</v>
      </c>
      <c r="B41" s="9"/>
      <c r="C41" s="9"/>
      <c r="D41" s="9"/>
      <c r="E41" s="47"/>
      <c r="F41" s="79"/>
      <c r="K41" s="47"/>
    </row>
    <row r="42" spans="1:31" ht="159.5" x14ac:dyDescent="0.3">
      <c r="A42" s="4" t="str">
        <f t="shared" ca="1" si="2"/>
        <v>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v>
      </c>
      <c r="B42" s="46" t="s">
        <v>154</v>
      </c>
      <c r="C42" s="59" t="s">
        <v>155</v>
      </c>
      <c r="D42" s="56" t="s">
        <v>156</v>
      </c>
      <c r="E42" s="47"/>
      <c r="F42" s="79"/>
      <c r="K42" s="47"/>
    </row>
    <row r="43" spans="1:31" x14ac:dyDescent="0.3">
      <c r="A43" s="4" t="str">
        <f t="shared" ca="1" si="2"/>
        <v xml:space="preserve">TB/HIV Programmatic Gap Table 1  </v>
      </c>
      <c r="B43" s="85" t="s">
        <v>1144</v>
      </c>
      <c r="C43" s="47" t="s">
        <v>1156</v>
      </c>
      <c r="D43" s="47" t="s">
        <v>1195</v>
      </c>
      <c r="E43" s="47"/>
      <c r="F43" s="79"/>
      <c r="K43" s="9"/>
      <c r="L43" s="9"/>
      <c r="M43" s="9"/>
      <c r="N43" s="9"/>
      <c r="O43" s="9"/>
      <c r="P43" s="9"/>
    </row>
    <row r="44" spans="1:31" x14ac:dyDescent="0.3">
      <c r="A44" s="4" t="str">
        <f t="shared" ca="1" si="2"/>
        <v xml:space="preserve">TB/HIV Programmatic Gap Table 2  </v>
      </c>
      <c r="B44" s="85" t="s">
        <v>1145</v>
      </c>
      <c r="C44" s="47" t="s">
        <v>1146</v>
      </c>
      <c r="D44" s="47" t="s">
        <v>1196</v>
      </c>
      <c r="E44" s="47"/>
      <c r="F44" s="79"/>
      <c r="K44" s="33"/>
    </row>
    <row r="45" spans="1:31" x14ac:dyDescent="0.3">
      <c r="A45" s="4" t="str">
        <f t="shared" ca="1" si="2"/>
        <v xml:space="preserve">TB/HIV Programmatic Gap Table 3  </v>
      </c>
      <c r="B45" s="85" t="s">
        <v>1135</v>
      </c>
      <c r="C45" s="47" t="s">
        <v>1147</v>
      </c>
      <c r="D45" s="47" t="s">
        <v>1197</v>
      </c>
      <c r="K45" s="45"/>
    </row>
    <row r="46" spans="1:31" x14ac:dyDescent="0.3">
      <c r="A46" s="4" t="str">
        <f t="shared" ca="1" si="2"/>
        <v xml:space="preserve">TB/HIV Programmatic Gap Table 4  </v>
      </c>
      <c r="B46" s="85" t="s">
        <v>1136</v>
      </c>
      <c r="C46" s="4" t="s">
        <v>1148</v>
      </c>
      <c r="D46" s="4" t="s">
        <v>1198</v>
      </c>
      <c r="K46" s="33"/>
    </row>
    <row r="47" spans="1:31" x14ac:dyDescent="0.3">
      <c r="A47" s="4">
        <f t="shared" ca="1" si="2"/>
        <v>0</v>
      </c>
      <c r="K47" s="33"/>
    </row>
    <row r="48" spans="1:31" x14ac:dyDescent="0.3">
      <c r="A48" s="4" t="str">
        <f ca="1">OFFSET($B48,0,LangOffset,1,1)</f>
        <v>A. Total estimated number of population in need/at risk</v>
      </c>
      <c r="B48" s="335" t="s">
        <v>1511</v>
      </c>
      <c r="C48" s="335" t="s">
        <v>1513</v>
      </c>
      <c r="D48" s="335" t="s">
        <v>1512</v>
      </c>
      <c r="K48" s="33"/>
    </row>
    <row r="49" spans="1:16" x14ac:dyDescent="0.3">
      <c r="A49" s="4">
        <f t="shared" ca="1" si="2"/>
        <v>0</v>
      </c>
      <c r="K49" s="9"/>
      <c r="L49" s="9"/>
      <c r="M49" s="9"/>
      <c r="N49" s="9"/>
      <c r="O49" s="9"/>
      <c r="P49" s="9"/>
    </row>
    <row r="50" spans="1:16" x14ac:dyDescent="0.3">
      <c r="A50" s="4">
        <f t="shared" ca="1" si="2"/>
        <v>0</v>
      </c>
    </row>
    <row r="51" spans="1:16" x14ac:dyDescent="0.3">
      <c r="A51" s="4">
        <f t="shared" ca="1" si="2"/>
        <v>0</v>
      </c>
      <c r="K51" s="9"/>
    </row>
    <row r="52" spans="1:16" x14ac:dyDescent="0.3">
      <c r="A52" s="4">
        <f t="shared" ca="1" si="2"/>
        <v>0</v>
      </c>
      <c r="K52" s="22"/>
    </row>
    <row r="53" spans="1:16" x14ac:dyDescent="0.3">
      <c r="A53" s="4">
        <f t="shared" ca="1" si="2"/>
        <v>0</v>
      </c>
      <c r="G53" s="4" t="str">
        <f t="shared" ref="G53:G78" ca="1" si="3">OFFSET($H53,0,LangOffset,1,1)</f>
        <v>TB/HIV</v>
      </c>
      <c r="H53" s="4" t="s">
        <v>157</v>
      </c>
      <c r="I53" s="4" t="s">
        <v>158</v>
      </c>
      <c r="J53" s="4" t="s">
        <v>159</v>
      </c>
    </row>
    <row r="54" spans="1:16" x14ac:dyDescent="0.3">
      <c r="A54" s="4">
        <f t="shared" ca="1" si="2"/>
        <v>0</v>
      </c>
      <c r="G54" s="4">
        <f t="shared" ca="1" si="3"/>
        <v>0</v>
      </c>
    </row>
    <row r="55" spans="1:16" x14ac:dyDescent="0.3">
      <c r="A55" s="4">
        <f t="shared" ca="1" si="2"/>
        <v>0</v>
      </c>
      <c r="G55" s="4">
        <f t="shared" ca="1" si="3"/>
        <v>0</v>
      </c>
    </row>
    <row r="56" spans="1:16" x14ac:dyDescent="0.3">
      <c r="A56" s="4">
        <f t="shared" ca="1" si="2"/>
        <v>0</v>
      </c>
      <c r="G56" s="4">
        <f t="shared" ca="1" si="3"/>
        <v>0</v>
      </c>
    </row>
    <row r="57" spans="1:16" x14ac:dyDescent="0.3">
      <c r="A57" s="4">
        <f t="shared" ca="1" si="2"/>
        <v>0</v>
      </c>
      <c r="G57" s="4">
        <f t="shared" ca="1" si="3"/>
        <v>0</v>
      </c>
    </row>
    <row r="58" spans="1:16" x14ac:dyDescent="0.3">
      <c r="A58" s="4">
        <f t="shared" ca="1" si="2"/>
        <v>0</v>
      </c>
      <c r="G58" s="4">
        <f t="shared" ca="1" si="3"/>
        <v>0</v>
      </c>
    </row>
    <row r="59" spans="1:16" x14ac:dyDescent="0.3">
      <c r="A59" s="4">
        <f t="shared" ca="1" si="2"/>
        <v>0</v>
      </c>
      <c r="G59" s="4">
        <f t="shared" ca="1" si="3"/>
        <v>0</v>
      </c>
    </row>
    <row r="60" spans="1:16" x14ac:dyDescent="0.3">
      <c r="A60" s="4">
        <f t="shared" ca="1" si="2"/>
        <v>0</v>
      </c>
      <c r="G60" s="4">
        <f t="shared" ca="1" si="3"/>
        <v>0</v>
      </c>
    </row>
    <row r="61" spans="1:16" x14ac:dyDescent="0.3">
      <c r="A61" s="4">
        <f t="shared" ca="1" si="2"/>
        <v>0</v>
      </c>
      <c r="G61" s="4">
        <f t="shared" ca="1" si="3"/>
        <v>0</v>
      </c>
    </row>
    <row r="62" spans="1:16" x14ac:dyDescent="0.3">
      <c r="A62" s="4">
        <f t="shared" ca="1" si="2"/>
        <v>0</v>
      </c>
      <c r="G62" s="4">
        <f t="shared" ca="1" si="3"/>
        <v>0</v>
      </c>
    </row>
    <row r="63" spans="1:16" x14ac:dyDescent="0.3">
      <c r="A63" s="4">
        <f t="shared" ca="1" si="2"/>
        <v>0</v>
      </c>
      <c r="G63" s="4">
        <f t="shared" ca="1" si="3"/>
        <v>0</v>
      </c>
    </row>
    <row r="64" spans="1:16" x14ac:dyDescent="0.3">
      <c r="A64" s="4">
        <f t="shared" ca="1" si="2"/>
        <v>0</v>
      </c>
      <c r="G64" s="4">
        <f t="shared" ca="1" si="3"/>
        <v>0</v>
      </c>
    </row>
    <row r="65" spans="1:52" x14ac:dyDescent="0.3">
      <c r="A65" s="4">
        <f t="shared" ca="1" si="2"/>
        <v>0</v>
      </c>
      <c r="G65" s="4">
        <f t="shared" ca="1" si="3"/>
        <v>0</v>
      </c>
    </row>
    <row r="66" spans="1:52" x14ac:dyDescent="0.3">
      <c r="A66" s="4">
        <f t="shared" ca="1" si="2"/>
        <v>0</v>
      </c>
      <c r="G66" s="4">
        <f t="shared" ca="1" si="3"/>
        <v>0</v>
      </c>
      <c r="H66" s="9"/>
      <c r="I66" s="9"/>
      <c r="J66" s="9"/>
      <c r="K66" s="9"/>
      <c r="L66" s="9"/>
      <c r="M66" s="9"/>
      <c r="N66" s="9"/>
      <c r="O66" s="9"/>
      <c r="P66" s="9"/>
      <c r="S66" s="9"/>
      <c r="T66" s="9"/>
      <c r="U66" s="9"/>
      <c r="V66" s="9"/>
      <c r="W66" s="9"/>
      <c r="X66" s="9"/>
      <c r="Y66" s="9"/>
      <c r="Z66" s="9"/>
      <c r="AA66" s="9"/>
      <c r="AD66" s="9"/>
      <c r="AE66" s="9"/>
    </row>
    <row r="67" spans="1:52" x14ac:dyDescent="0.3">
      <c r="A67" s="4">
        <f t="shared" ca="1" si="2"/>
        <v>0</v>
      </c>
      <c r="G67" s="4">
        <f t="shared" ca="1" si="3"/>
        <v>0</v>
      </c>
      <c r="Q67" s="9"/>
      <c r="R67" s="9"/>
      <c r="AB67" s="9"/>
      <c r="AC67" s="9"/>
      <c r="AF67" s="9"/>
      <c r="AG67" s="9"/>
      <c r="AH67" s="9"/>
      <c r="AI67" s="9"/>
      <c r="AJ67" s="9"/>
      <c r="AK67" s="9"/>
      <c r="AL67" s="9"/>
      <c r="AM67" s="9"/>
      <c r="AN67" s="9"/>
      <c r="AO67" s="9"/>
      <c r="AP67" s="9"/>
      <c r="AQ67" s="9"/>
      <c r="AR67" s="9"/>
      <c r="AS67" s="9"/>
      <c r="AT67" s="9"/>
      <c r="AU67" s="9"/>
      <c r="AV67" s="9"/>
      <c r="AW67" s="9"/>
      <c r="AX67" s="9"/>
      <c r="AY67" s="9"/>
      <c r="AZ67" s="9"/>
    </row>
    <row r="68" spans="1:52" s="9" customFormat="1" x14ac:dyDescent="0.3">
      <c r="A68" s="4">
        <f t="shared" ca="1" si="2"/>
        <v>0</v>
      </c>
      <c r="B68" s="4"/>
      <c r="C68" s="4"/>
      <c r="D68" s="4"/>
      <c r="E68" s="4"/>
      <c r="F68" s="78"/>
      <c r="G68" s="4">
        <f t="shared" ca="1" si="3"/>
        <v>0</v>
      </c>
      <c r="Q68" s="4"/>
      <c r="R68" s="4"/>
      <c r="AB68" s="4"/>
      <c r="AC68" s="4"/>
      <c r="AF68" s="4"/>
      <c r="AG68" s="4"/>
      <c r="AH68" s="4"/>
      <c r="AI68" s="4"/>
      <c r="AJ68" s="4"/>
      <c r="AK68" s="4"/>
      <c r="AL68" s="4"/>
      <c r="AM68" s="4"/>
      <c r="AN68" s="4"/>
      <c r="AO68" s="4"/>
      <c r="AP68" s="4"/>
      <c r="AQ68" s="4"/>
      <c r="AR68" s="4"/>
      <c r="AS68" s="4"/>
      <c r="AT68" s="4"/>
      <c r="AU68" s="4"/>
      <c r="AV68" s="4"/>
      <c r="AW68" s="4"/>
      <c r="AX68" s="4"/>
      <c r="AY68" s="4"/>
      <c r="AZ68" s="4"/>
    </row>
    <row r="69" spans="1:52" x14ac:dyDescent="0.3">
      <c r="A69" s="4">
        <f t="shared" ca="1" si="2"/>
        <v>0</v>
      </c>
      <c r="G69" s="4">
        <f t="shared" ca="1" si="3"/>
        <v>0</v>
      </c>
      <c r="Q69" s="9"/>
      <c r="R69" s="9"/>
      <c r="AB69" s="9"/>
      <c r="AC69" s="9"/>
      <c r="AF69" s="9"/>
      <c r="AG69" s="9"/>
      <c r="AH69" s="9"/>
      <c r="AI69" s="9"/>
      <c r="AJ69" s="9"/>
      <c r="AK69" s="9"/>
      <c r="AL69" s="9"/>
      <c r="AM69" s="9"/>
      <c r="AN69" s="9"/>
      <c r="AO69" s="9"/>
      <c r="AP69" s="9"/>
      <c r="AQ69" s="9"/>
      <c r="AR69" s="9"/>
      <c r="AS69" s="9"/>
      <c r="AT69" s="9"/>
      <c r="AU69" s="9"/>
      <c r="AV69" s="9"/>
      <c r="AW69" s="9"/>
      <c r="AX69" s="9"/>
      <c r="AY69" s="9"/>
      <c r="AZ69" s="9"/>
    </row>
    <row r="70" spans="1:52" s="9" customFormat="1" x14ac:dyDescent="0.3">
      <c r="A70" s="4">
        <f t="shared" ca="1" si="2"/>
        <v>0</v>
      </c>
      <c r="B70" s="4"/>
      <c r="C70" s="4"/>
      <c r="D70" s="4"/>
      <c r="E70" s="4"/>
      <c r="F70" s="78"/>
      <c r="G70" s="4">
        <f t="shared" ca="1" si="3"/>
        <v>0</v>
      </c>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row>
    <row r="71" spans="1:52" x14ac:dyDescent="0.3">
      <c r="A71" s="4">
        <f t="shared" ca="1" si="2"/>
        <v>0</v>
      </c>
      <c r="G71" s="4">
        <f t="shared" ca="1" si="3"/>
        <v>0</v>
      </c>
    </row>
    <row r="72" spans="1:52" x14ac:dyDescent="0.3">
      <c r="A72" s="4">
        <f t="shared" ca="1" si="2"/>
        <v>0</v>
      </c>
      <c r="G72" s="4">
        <f t="shared" ca="1" si="3"/>
        <v>0</v>
      </c>
    </row>
    <row r="73" spans="1:52" x14ac:dyDescent="0.3">
      <c r="A73" s="4">
        <f t="shared" ca="1" si="2"/>
        <v>0</v>
      </c>
      <c r="G73" s="4">
        <f t="shared" ca="1" si="3"/>
        <v>0</v>
      </c>
    </row>
    <row r="74" spans="1:52" x14ac:dyDescent="0.3">
      <c r="A74" s="4">
        <f t="shared" ca="1" si="2"/>
        <v>0</v>
      </c>
      <c r="G74" s="4">
        <f t="shared" ca="1" si="3"/>
        <v>0</v>
      </c>
    </row>
    <row r="75" spans="1:52" x14ac:dyDescent="0.3">
      <c r="A75" s="4">
        <f t="shared" ca="1" si="2"/>
        <v>0</v>
      </c>
      <c r="G75" s="4">
        <f t="shared" ca="1" si="3"/>
        <v>0</v>
      </c>
    </row>
    <row r="76" spans="1:52" x14ac:dyDescent="0.3">
      <c r="A76" s="4">
        <f t="shared" ca="1" si="2"/>
        <v>0</v>
      </c>
      <c r="G76" s="4">
        <f t="shared" ca="1" si="3"/>
        <v>0</v>
      </c>
    </row>
    <row r="77" spans="1:52" x14ac:dyDescent="0.3">
      <c r="A77" s="4">
        <f t="shared" ca="1" si="2"/>
        <v>0</v>
      </c>
      <c r="G77" s="4">
        <f t="shared" ca="1" si="3"/>
        <v>0</v>
      </c>
    </row>
    <row r="78" spans="1:52" x14ac:dyDescent="0.3">
      <c r="A78" s="4">
        <f t="shared" ca="1" si="2"/>
        <v>0</v>
      </c>
      <c r="G78" s="4">
        <f t="shared" ca="1" si="3"/>
        <v>0</v>
      </c>
    </row>
    <row r="79" spans="1:52" x14ac:dyDescent="0.3">
      <c r="A79" s="4">
        <f t="shared" ca="1" si="2"/>
        <v>0</v>
      </c>
      <c r="G79" s="4">
        <v>0</v>
      </c>
    </row>
    <row r="80" spans="1:52" x14ac:dyDescent="0.3">
      <c r="A80" s="4">
        <f t="shared" ca="1" si="2"/>
        <v>0</v>
      </c>
      <c r="G80" s="4">
        <f t="shared" ref="G80:G143" ca="1" si="4">OFFSET($H80,0,LangOffset,1,1)</f>
        <v>0</v>
      </c>
    </row>
    <row r="81" spans="1:7" x14ac:dyDescent="0.3">
      <c r="A81" s="4">
        <f t="shared" ca="1" si="2"/>
        <v>0</v>
      </c>
      <c r="G81" s="4">
        <f t="shared" ca="1" si="4"/>
        <v>0</v>
      </c>
    </row>
    <row r="82" spans="1:7" x14ac:dyDescent="0.3">
      <c r="A82" s="4">
        <f t="shared" ca="1" si="2"/>
        <v>0</v>
      </c>
      <c r="G82" s="4">
        <f t="shared" ca="1" si="4"/>
        <v>0</v>
      </c>
    </row>
    <row r="83" spans="1:7" x14ac:dyDescent="0.3">
      <c r="A83" s="4">
        <f t="shared" ca="1" si="2"/>
        <v>0</v>
      </c>
      <c r="G83" s="4">
        <f t="shared" ca="1" si="4"/>
        <v>0</v>
      </c>
    </row>
    <row r="84" spans="1:7" x14ac:dyDescent="0.3">
      <c r="A84" s="4">
        <f t="shared" ca="1" si="2"/>
        <v>0</v>
      </c>
      <c r="G84" s="4">
        <f t="shared" ca="1" si="4"/>
        <v>0</v>
      </c>
    </row>
    <row r="85" spans="1:7" x14ac:dyDescent="0.3">
      <c r="A85" s="4">
        <f t="shared" ca="1" si="2"/>
        <v>0</v>
      </c>
      <c r="G85" s="4">
        <f t="shared" ca="1" si="4"/>
        <v>0</v>
      </c>
    </row>
    <row r="86" spans="1:7" x14ac:dyDescent="0.3">
      <c r="A86" s="4">
        <f t="shared" ca="1" si="2"/>
        <v>0</v>
      </c>
      <c r="G86" s="4">
        <f t="shared" ca="1" si="4"/>
        <v>0</v>
      </c>
    </row>
    <row r="87" spans="1:7" x14ac:dyDescent="0.3">
      <c r="A87" s="4">
        <f t="shared" ca="1" si="2"/>
        <v>0</v>
      </c>
      <c r="G87" s="4">
        <f t="shared" ca="1" si="4"/>
        <v>0</v>
      </c>
    </row>
    <row r="88" spans="1:7" x14ac:dyDescent="0.3">
      <c r="A88" s="4">
        <f t="shared" ca="1" si="2"/>
        <v>0</v>
      </c>
      <c r="G88" s="4">
        <f t="shared" ca="1" si="4"/>
        <v>0</v>
      </c>
    </row>
    <row r="89" spans="1:7" x14ac:dyDescent="0.3">
      <c r="A89" s="4">
        <f t="shared" ca="1" si="2"/>
        <v>0</v>
      </c>
      <c r="G89" s="4">
        <f t="shared" ca="1" si="4"/>
        <v>0</v>
      </c>
    </row>
    <row r="90" spans="1:7" x14ac:dyDescent="0.3">
      <c r="A90" s="4">
        <f t="shared" ca="1" si="2"/>
        <v>0</v>
      </c>
      <c r="G90" s="4">
        <f t="shared" ca="1" si="4"/>
        <v>0</v>
      </c>
    </row>
    <row r="91" spans="1:7" x14ac:dyDescent="0.3">
      <c r="A91" s="4">
        <f t="shared" ca="1" si="2"/>
        <v>0</v>
      </c>
      <c r="G91" s="4">
        <f t="shared" ca="1" si="4"/>
        <v>0</v>
      </c>
    </row>
    <row r="92" spans="1:7" x14ac:dyDescent="0.3">
      <c r="A92" s="4">
        <f t="shared" ca="1" si="2"/>
        <v>0</v>
      </c>
      <c r="G92" s="4">
        <f t="shared" ca="1" si="4"/>
        <v>0</v>
      </c>
    </row>
    <row r="93" spans="1:7" x14ac:dyDescent="0.3">
      <c r="A93" s="4">
        <f t="shared" ca="1" si="2"/>
        <v>0</v>
      </c>
      <c r="G93" s="4">
        <f t="shared" ca="1" si="4"/>
        <v>0</v>
      </c>
    </row>
    <row r="94" spans="1:7" x14ac:dyDescent="0.3">
      <c r="A94" s="4">
        <f t="shared" ca="1" si="2"/>
        <v>0</v>
      </c>
      <c r="G94" s="4">
        <f t="shared" ca="1" si="4"/>
        <v>0</v>
      </c>
    </row>
    <row r="95" spans="1:7" x14ac:dyDescent="0.3">
      <c r="A95" s="4">
        <f t="shared" ca="1" si="2"/>
        <v>0</v>
      </c>
      <c r="G95" s="4">
        <f t="shared" ca="1" si="4"/>
        <v>0</v>
      </c>
    </row>
    <row r="96" spans="1:7" x14ac:dyDescent="0.3">
      <c r="A96" s="4">
        <f t="shared" ca="1" si="2"/>
        <v>0</v>
      </c>
      <c r="G96" s="4">
        <f t="shared" ca="1" si="4"/>
        <v>0</v>
      </c>
    </row>
    <row r="97" spans="1:7" x14ac:dyDescent="0.3">
      <c r="A97" s="4">
        <f t="shared" ca="1" si="2"/>
        <v>0</v>
      </c>
      <c r="G97" s="4">
        <f t="shared" ca="1" si="4"/>
        <v>0</v>
      </c>
    </row>
    <row r="98" spans="1:7" x14ac:dyDescent="0.3">
      <c r="A98" s="4">
        <f t="shared" ca="1" si="2"/>
        <v>0</v>
      </c>
      <c r="G98" s="4">
        <f t="shared" ca="1" si="4"/>
        <v>0</v>
      </c>
    </row>
    <row r="99" spans="1:7" x14ac:dyDescent="0.3">
      <c r="A99" s="4">
        <f t="shared" ca="1" si="2"/>
        <v>0</v>
      </c>
      <c r="G99" s="4">
        <f t="shared" ca="1" si="4"/>
        <v>0</v>
      </c>
    </row>
    <row r="100" spans="1:7" x14ac:dyDescent="0.3">
      <c r="A100" s="4">
        <f t="shared" ca="1" si="2"/>
        <v>0</v>
      </c>
      <c r="G100" s="4">
        <f t="shared" ca="1" si="4"/>
        <v>0</v>
      </c>
    </row>
    <row r="101" spans="1:7" x14ac:dyDescent="0.3">
      <c r="A101" s="4">
        <f t="shared" ca="1" si="2"/>
        <v>0</v>
      </c>
      <c r="G101" s="4">
        <f t="shared" ca="1" si="4"/>
        <v>0</v>
      </c>
    </row>
    <row r="102" spans="1:7" x14ac:dyDescent="0.3">
      <c r="A102" s="4">
        <f t="shared" ref="A102:A165" ca="1" si="5">OFFSET($B102,0,LangOffset,1,1)</f>
        <v>0</v>
      </c>
      <c r="G102" s="4">
        <f t="shared" ca="1" si="4"/>
        <v>0</v>
      </c>
    </row>
    <row r="103" spans="1:7" x14ac:dyDescent="0.3">
      <c r="A103" s="4">
        <f t="shared" ca="1" si="5"/>
        <v>0</v>
      </c>
      <c r="G103" s="4">
        <f t="shared" ca="1" si="4"/>
        <v>0</v>
      </c>
    </row>
    <row r="104" spans="1:7" x14ac:dyDescent="0.3">
      <c r="A104" s="4">
        <f t="shared" ca="1" si="5"/>
        <v>0</v>
      </c>
      <c r="G104" s="4">
        <f t="shared" ca="1" si="4"/>
        <v>0</v>
      </c>
    </row>
    <row r="105" spans="1:7" x14ac:dyDescent="0.3">
      <c r="A105" s="4">
        <f t="shared" ca="1" si="5"/>
        <v>0</v>
      </c>
      <c r="G105" s="4">
        <f t="shared" ca="1" si="4"/>
        <v>0</v>
      </c>
    </row>
    <row r="106" spans="1:7" x14ac:dyDescent="0.3">
      <c r="A106" s="4">
        <f t="shared" ca="1" si="5"/>
        <v>0</v>
      </c>
      <c r="G106" s="4">
        <f t="shared" ca="1" si="4"/>
        <v>0</v>
      </c>
    </row>
    <row r="107" spans="1:7" x14ac:dyDescent="0.3">
      <c r="A107" s="4">
        <f t="shared" ca="1" si="5"/>
        <v>0</v>
      </c>
      <c r="G107" s="4">
        <f t="shared" ca="1" si="4"/>
        <v>0</v>
      </c>
    </row>
    <row r="108" spans="1:7" x14ac:dyDescent="0.3">
      <c r="A108" s="4">
        <f t="shared" ca="1" si="5"/>
        <v>0</v>
      </c>
      <c r="G108" s="4">
        <f t="shared" ca="1" si="4"/>
        <v>0</v>
      </c>
    </row>
    <row r="109" spans="1:7" x14ac:dyDescent="0.3">
      <c r="A109" s="4">
        <f t="shared" ca="1" si="5"/>
        <v>0</v>
      </c>
      <c r="G109" s="4">
        <f t="shared" ca="1" si="4"/>
        <v>0</v>
      </c>
    </row>
    <row r="110" spans="1:7" x14ac:dyDescent="0.3">
      <c r="A110" s="4">
        <f t="shared" ca="1" si="5"/>
        <v>0</v>
      </c>
      <c r="G110" s="4">
        <f t="shared" ca="1" si="4"/>
        <v>0</v>
      </c>
    </row>
    <row r="111" spans="1:7" x14ac:dyDescent="0.3">
      <c r="A111" s="4">
        <f t="shared" ca="1" si="5"/>
        <v>0</v>
      </c>
      <c r="G111" s="4">
        <f t="shared" ca="1" si="4"/>
        <v>0</v>
      </c>
    </row>
    <row r="112" spans="1:7" x14ac:dyDescent="0.3">
      <c r="A112" s="4">
        <f t="shared" ca="1" si="5"/>
        <v>0</v>
      </c>
      <c r="G112" s="4">
        <f t="shared" ca="1" si="4"/>
        <v>0</v>
      </c>
    </row>
    <row r="113" spans="1:7" x14ac:dyDescent="0.3">
      <c r="A113" s="4">
        <f t="shared" ca="1" si="5"/>
        <v>0</v>
      </c>
      <c r="G113" s="4">
        <f t="shared" ca="1" si="4"/>
        <v>0</v>
      </c>
    </row>
    <row r="114" spans="1:7" x14ac:dyDescent="0.3">
      <c r="A114" s="4">
        <f t="shared" ca="1" si="5"/>
        <v>0</v>
      </c>
      <c r="G114" s="4">
        <f t="shared" ca="1" si="4"/>
        <v>0</v>
      </c>
    </row>
    <row r="115" spans="1:7" x14ac:dyDescent="0.3">
      <c r="A115" s="4">
        <f t="shared" ca="1" si="5"/>
        <v>0</v>
      </c>
      <c r="G115" s="4">
        <f t="shared" ca="1" si="4"/>
        <v>0</v>
      </c>
    </row>
    <row r="116" spans="1:7" x14ac:dyDescent="0.3">
      <c r="A116" s="4">
        <f t="shared" ca="1" si="5"/>
        <v>0</v>
      </c>
      <c r="G116" s="4">
        <f t="shared" ca="1" si="4"/>
        <v>0</v>
      </c>
    </row>
    <row r="117" spans="1:7" x14ac:dyDescent="0.3">
      <c r="A117" s="4">
        <f t="shared" ca="1" si="5"/>
        <v>0</v>
      </c>
      <c r="G117" s="4">
        <f t="shared" ca="1" si="4"/>
        <v>0</v>
      </c>
    </row>
    <row r="118" spans="1:7" x14ac:dyDescent="0.3">
      <c r="A118" s="4">
        <f t="shared" ca="1" si="5"/>
        <v>0</v>
      </c>
      <c r="G118" s="4">
        <f t="shared" ca="1" si="4"/>
        <v>0</v>
      </c>
    </row>
    <row r="119" spans="1:7" x14ac:dyDescent="0.3">
      <c r="A119" s="4">
        <f t="shared" ca="1" si="5"/>
        <v>0</v>
      </c>
      <c r="G119" s="4">
        <f t="shared" ca="1" si="4"/>
        <v>0</v>
      </c>
    </row>
    <row r="120" spans="1:7" x14ac:dyDescent="0.3">
      <c r="A120" s="4">
        <f t="shared" ca="1" si="5"/>
        <v>0</v>
      </c>
      <c r="G120" s="4">
        <f t="shared" ca="1" si="4"/>
        <v>0</v>
      </c>
    </row>
    <row r="121" spans="1:7" x14ac:dyDescent="0.3">
      <c r="A121" s="4">
        <f t="shared" ca="1" si="5"/>
        <v>0</v>
      </c>
      <c r="G121" s="4">
        <f t="shared" ca="1" si="4"/>
        <v>0</v>
      </c>
    </row>
    <row r="122" spans="1:7" x14ac:dyDescent="0.3">
      <c r="A122" s="4">
        <f t="shared" ca="1" si="5"/>
        <v>0</v>
      </c>
      <c r="G122" s="4">
        <f t="shared" ca="1" si="4"/>
        <v>0</v>
      </c>
    </row>
    <row r="123" spans="1:7" x14ac:dyDescent="0.3">
      <c r="A123" s="4">
        <f t="shared" ca="1" si="5"/>
        <v>0</v>
      </c>
      <c r="G123" s="4">
        <f t="shared" ca="1" si="4"/>
        <v>0</v>
      </c>
    </row>
    <row r="124" spans="1:7" x14ac:dyDescent="0.3">
      <c r="A124" s="4">
        <f t="shared" ca="1" si="5"/>
        <v>0</v>
      </c>
      <c r="G124" s="4">
        <f t="shared" ca="1" si="4"/>
        <v>0</v>
      </c>
    </row>
    <row r="125" spans="1:7" x14ac:dyDescent="0.3">
      <c r="A125" s="4">
        <f t="shared" ca="1" si="5"/>
        <v>0</v>
      </c>
      <c r="G125" s="4">
        <f t="shared" ca="1" si="4"/>
        <v>0</v>
      </c>
    </row>
    <row r="126" spans="1:7" x14ac:dyDescent="0.3">
      <c r="A126" s="4">
        <f t="shared" ca="1" si="5"/>
        <v>0</v>
      </c>
      <c r="G126" s="4">
        <f t="shared" ca="1" si="4"/>
        <v>0</v>
      </c>
    </row>
    <row r="127" spans="1:7" x14ac:dyDescent="0.3">
      <c r="A127" s="4">
        <f t="shared" ca="1" si="5"/>
        <v>0</v>
      </c>
      <c r="G127" s="4">
        <f t="shared" ca="1" si="4"/>
        <v>0</v>
      </c>
    </row>
    <row r="128" spans="1:7" x14ac:dyDescent="0.3">
      <c r="A128" s="4">
        <f t="shared" ca="1" si="5"/>
        <v>0</v>
      </c>
      <c r="G128" s="4">
        <f t="shared" ca="1" si="4"/>
        <v>0</v>
      </c>
    </row>
    <row r="129" spans="1:7" x14ac:dyDescent="0.3">
      <c r="A129" s="4">
        <f t="shared" ca="1" si="5"/>
        <v>0</v>
      </c>
      <c r="G129" s="4">
        <f t="shared" ca="1" si="4"/>
        <v>0</v>
      </c>
    </row>
    <row r="130" spans="1:7" x14ac:dyDescent="0.3">
      <c r="A130" s="4">
        <f t="shared" ca="1" si="5"/>
        <v>0</v>
      </c>
      <c r="G130" s="4">
        <f t="shared" ca="1" si="4"/>
        <v>0</v>
      </c>
    </row>
    <row r="131" spans="1:7" x14ac:dyDescent="0.3">
      <c r="A131" s="4">
        <f t="shared" ca="1" si="5"/>
        <v>0</v>
      </c>
      <c r="G131" s="4">
        <f t="shared" ca="1" si="4"/>
        <v>0</v>
      </c>
    </row>
    <row r="132" spans="1:7" x14ac:dyDescent="0.3">
      <c r="A132" s="4">
        <f t="shared" ca="1" si="5"/>
        <v>0</v>
      </c>
      <c r="G132" s="4">
        <f t="shared" ca="1" si="4"/>
        <v>0</v>
      </c>
    </row>
    <row r="133" spans="1:7" x14ac:dyDescent="0.3">
      <c r="A133" s="4">
        <f t="shared" ca="1" si="5"/>
        <v>0</v>
      </c>
      <c r="G133" s="4">
        <f t="shared" ca="1" si="4"/>
        <v>0</v>
      </c>
    </row>
    <row r="134" spans="1:7" x14ac:dyDescent="0.3">
      <c r="A134" s="4">
        <f t="shared" ca="1" si="5"/>
        <v>0</v>
      </c>
      <c r="G134" s="4">
        <f t="shared" ca="1" si="4"/>
        <v>0</v>
      </c>
    </row>
    <row r="135" spans="1:7" x14ac:dyDescent="0.3">
      <c r="A135" s="4">
        <f t="shared" ca="1" si="5"/>
        <v>0</v>
      </c>
      <c r="G135" s="4">
        <f t="shared" ca="1" si="4"/>
        <v>0</v>
      </c>
    </row>
    <row r="136" spans="1:7" x14ac:dyDescent="0.3">
      <c r="A136" s="4">
        <f t="shared" ca="1" si="5"/>
        <v>0</v>
      </c>
      <c r="G136" s="4">
        <f t="shared" ca="1" si="4"/>
        <v>0</v>
      </c>
    </row>
    <row r="137" spans="1:7" x14ac:dyDescent="0.3">
      <c r="A137" s="4">
        <f t="shared" ca="1" si="5"/>
        <v>0</v>
      </c>
      <c r="G137" s="4">
        <f t="shared" ca="1" si="4"/>
        <v>0</v>
      </c>
    </row>
    <row r="138" spans="1:7" x14ac:dyDescent="0.3">
      <c r="A138" s="4">
        <f t="shared" ca="1" si="5"/>
        <v>0</v>
      </c>
      <c r="G138" s="4">
        <f t="shared" ca="1" si="4"/>
        <v>0</v>
      </c>
    </row>
    <row r="139" spans="1:7" x14ac:dyDescent="0.3">
      <c r="A139" s="4">
        <f t="shared" ca="1" si="5"/>
        <v>0</v>
      </c>
      <c r="G139" s="4">
        <f t="shared" ca="1" si="4"/>
        <v>0</v>
      </c>
    </row>
    <row r="140" spans="1:7" x14ac:dyDescent="0.3">
      <c r="A140" s="4">
        <f t="shared" ca="1" si="5"/>
        <v>0</v>
      </c>
      <c r="G140" s="4">
        <f t="shared" ca="1" si="4"/>
        <v>0</v>
      </c>
    </row>
    <row r="141" spans="1:7" x14ac:dyDescent="0.3">
      <c r="A141" s="4">
        <f t="shared" ca="1" si="5"/>
        <v>0</v>
      </c>
      <c r="G141" s="4">
        <f t="shared" ca="1" si="4"/>
        <v>0</v>
      </c>
    </row>
    <row r="142" spans="1:7" x14ac:dyDescent="0.3">
      <c r="A142" s="4">
        <f t="shared" ca="1" si="5"/>
        <v>0</v>
      </c>
      <c r="G142" s="4">
        <f t="shared" ca="1" si="4"/>
        <v>0</v>
      </c>
    </row>
    <row r="143" spans="1:7" x14ac:dyDescent="0.3">
      <c r="A143" s="4">
        <f t="shared" ca="1" si="5"/>
        <v>0</v>
      </c>
      <c r="G143" s="4">
        <f t="shared" ca="1" si="4"/>
        <v>0</v>
      </c>
    </row>
    <row r="144" spans="1:7" x14ac:dyDescent="0.3">
      <c r="A144" s="4">
        <f t="shared" ca="1" si="5"/>
        <v>0</v>
      </c>
      <c r="G144" s="4">
        <f t="shared" ref="G144:G207" ca="1" si="6">OFFSET($H144,0,LangOffset,1,1)</f>
        <v>0</v>
      </c>
    </row>
    <row r="145" spans="1:7" x14ac:dyDescent="0.3">
      <c r="A145" s="4">
        <f t="shared" ca="1" si="5"/>
        <v>0</v>
      </c>
      <c r="G145" s="4">
        <f t="shared" ca="1" si="6"/>
        <v>0</v>
      </c>
    </row>
    <row r="146" spans="1:7" x14ac:dyDescent="0.3">
      <c r="A146" s="4">
        <f t="shared" ca="1" si="5"/>
        <v>0</v>
      </c>
      <c r="G146" s="4">
        <f t="shared" ca="1" si="6"/>
        <v>0</v>
      </c>
    </row>
    <row r="147" spans="1:7" x14ac:dyDescent="0.3">
      <c r="A147" s="4">
        <f t="shared" ca="1" si="5"/>
        <v>0</v>
      </c>
      <c r="G147" s="4">
        <f t="shared" ca="1" si="6"/>
        <v>0</v>
      </c>
    </row>
    <row r="148" spans="1:7" x14ac:dyDescent="0.3">
      <c r="A148" s="4">
        <f t="shared" ca="1" si="5"/>
        <v>0</v>
      </c>
      <c r="G148" s="4">
        <f t="shared" ca="1" si="6"/>
        <v>0</v>
      </c>
    </row>
    <row r="149" spans="1:7" x14ac:dyDescent="0.3">
      <c r="A149" s="4">
        <f t="shared" ca="1" si="5"/>
        <v>0</v>
      </c>
      <c r="G149" s="4">
        <f t="shared" ca="1" si="6"/>
        <v>0</v>
      </c>
    </row>
    <row r="150" spans="1:7" x14ac:dyDescent="0.3">
      <c r="A150" s="4">
        <f t="shared" ca="1" si="5"/>
        <v>0</v>
      </c>
      <c r="G150" s="4">
        <f t="shared" ca="1" si="6"/>
        <v>0</v>
      </c>
    </row>
    <row r="151" spans="1:7" x14ac:dyDescent="0.3">
      <c r="A151" s="4">
        <f t="shared" ca="1" si="5"/>
        <v>0</v>
      </c>
      <c r="G151" s="4">
        <f t="shared" ca="1" si="6"/>
        <v>0</v>
      </c>
    </row>
    <row r="152" spans="1:7" x14ac:dyDescent="0.3">
      <c r="A152" s="4">
        <f t="shared" ca="1" si="5"/>
        <v>0</v>
      </c>
      <c r="G152" s="4">
        <f t="shared" ca="1" si="6"/>
        <v>0</v>
      </c>
    </row>
    <row r="153" spans="1:7" x14ac:dyDescent="0.3">
      <c r="A153" s="4">
        <f t="shared" ca="1" si="5"/>
        <v>0</v>
      </c>
      <c r="G153" s="4">
        <f t="shared" ca="1" si="6"/>
        <v>0</v>
      </c>
    </row>
    <row r="154" spans="1:7" x14ac:dyDescent="0.3">
      <c r="A154" s="4">
        <f t="shared" ca="1" si="5"/>
        <v>0</v>
      </c>
      <c r="G154" s="4">
        <f t="shared" ca="1" si="6"/>
        <v>0</v>
      </c>
    </row>
    <row r="155" spans="1:7" x14ac:dyDescent="0.3">
      <c r="A155" s="4">
        <f t="shared" ca="1" si="5"/>
        <v>0</v>
      </c>
      <c r="G155" s="4">
        <f t="shared" ca="1" si="6"/>
        <v>0</v>
      </c>
    </row>
    <row r="156" spans="1:7" x14ac:dyDescent="0.3">
      <c r="A156" s="4">
        <f t="shared" ca="1" si="5"/>
        <v>0</v>
      </c>
      <c r="G156" s="4">
        <f t="shared" ca="1" si="6"/>
        <v>0</v>
      </c>
    </row>
    <row r="157" spans="1:7" x14ac:dyDescent="0.3">
      <c r="A157" s="4">
        <f t="shared" ca="1" si="5"/>
        <v>0</v>
      </c>
      <c r="G157" s="4">
        <f t="shared" ca="1" si="6"/>
        <v>0</v>
      </c>
    </row>
    <row r="158" spans="1:7" x14ac:dyDescent="0.3">
      <c r="A158" s="4">
        <f t="shared" ca="1" si="5"/>
        <v>0</v>
      </c>
      <c r="G158" s="4">
        <f t="shared" ca="1" si="6"/>
        <v>0</v>
      </c>
    </row>
    <row r="159" spans="1:7" x14ac:dyDescent="0.3">
      <c r="A159" s="4">
        <f t="shared" ca="1" si="5"/>
        <v>0</v>
      </c>
      <c r="G159" s="4">
        <f t="shared" ca="1" si="6"/>
        <v>0</v>
      </c>
    </row>
    <row r="160" spans="1:7" x14ac:dyDescent="0.3">
      <c r="A160" s="4">
        <f t="shared" ca="1" si="5"/>
        <v>0</v>
      </c>
      <c r="G160" s="4">
        <f t="shared" ca="1" si="6"/>
        <v>0</v>
      </c>
    </row>
    <row r="161" spans="1:7" x14ac:dyDescent="0.3">
      <c r="A161" s="4">
        <f t="shared" ca="1" si="5"/>
        <v>0</v>
      </c>
      <c r="G161" s="4">
        <f t="shared" ca="1" si="6"/>
        <v>0</v>
      </c>
    </row>
    <row r="162" spans="1:7" x14ac:dyDescent="0.3">
      <c r="A162" s="4">
        <f t="shared" ca="1" si="5"/>
        <v>0</v>
      </c>
      <c r="G162" s="4">
        <f t="shared" ca="1" si="6"/>
        <v>0</v>
      </c>
    </row>
    <row r="163" spans="1:7" x14ac:dyDescent="0.3">
      <c r="A163" s="4">
        <f t="shared" ca="1" si="5"/>
        <v>0</v>
      </c>
      <c r="G163" s="4">
        <f t="shared" ca="1" si="6"/>
        <v>0</v>
      </c>
    </row>
    <row r="164" spans="1:7" x14ac:dyDescent="0.3">
      <c r="A164" s="4">
        <f t="shared" ca="1" si="5"/>
        <v>0</v>
      </c>
      <c r="G164" s="4">
        <f t="shared" ca="1" si="6"/>
        <v>0</v>
      </c>
    </row>
    <row r="165" spans="1:7" x14ac:dyDescent="0.3">
      <c r="A165" s="4">
        <f t="shared" ca="1" si="5"/>
        <v>0</v>
      </c>
      <c r="G165" s="4">
        <f t="shared" ca="1" si="6"/>
        <v>0</v>
      </c>
    </row>
    <row r="166" spans="1:7" x14ac:dyDescent="0.3">
      <c r="A166" s="4">
        <f t="shared" ref="A166:A229" ca="1" si="7">OFFSET($B166,0,LangOffset,1,1)</f>
        <v>0</v>
      </c>
      <c r="G166" s="4">
        <f t="shared" ca="1" si="6"/>
        <v>0</v>
      </c>
    </row>
    <row r="167" spans="1:7" x14ac:dyDescent="0.3">
      <c r="A167" s="4">
        <f t="shared" ca="1" si="7"/>
        <v>0</v>
      </c>
      <c r="G167" s="4">
        <f t="shared" ca="1" si="6"/>
        <v>0</v>
      </c>
    </row>
    <row r="168" spans="1:7" x14ac:dyDescent="0.3">
      <c r="A168" s="4">
        <f t="shared" ca="1" si="7"/>
        <v>0</v>
      </c>
      <c r="G168" s="4">
        <f t="shared" ca="1" si="6"/>
        <v>0</v>
      </c>
    </row>
    <row r="169" spans="1:7" x14ac:dyDescent="0.3">
      <c r="A169" s="4">
        <f t="shared" ca="1" si="7"/>
        <v>0</v>
      </c>
      <c r="G169" s="4">
        <f t="shared" ca="1" si="6"/>
        <v>0</v>
      </c>
    </row>
    <row r="170" spans="1:7" x14ac:dyDescent="0.3">
      <c r="A170" s="4">
        <f t="shared" ca="1" si="7"/>
        <v>0</v>
      </c>
      <c r="G170" s="4">
        <f t="shared" ca="1" si="6"/>
        <v>0</v>
      </c>
    </row>
    <row r="171" spans="1:7" x14ac:dyDescent="0.3">
      <c r="A171" s="4">
        <f t="shared" ca="1" si="7"/>
        <v>0</v>
      </c>
      <c r="G171" s="4">
        <f t="shared" ca="1" si="6"/>
        <v>0</v>
      </c>
    </row>
    <row r="172" spans="1:7" x14ac:dyDescent="0.3">
      <c r="A172" s="4">
        <f t="shared" ca="1" si="7"/>
        <v>0</v>
      </c>
      <c r="G172" s="4">
        <f t="shared" ca="1" si="6"/>
        <v>0</v>
      </c>
    </row>
    <row r="173" spans="1:7" x14ac:dyDescent="0.3">
      <c r="A173" s="4">
        <f t="shared" ca="1" si="7"/>
        <v>0</v>
      </c>
      <c r="G173" s="4">
        <f t="shared" ca="1" si="6"/>
        <v>0</v>
      </c>
    </row>
    <row r="174" spans="1:7" x14ac:dyDescent="0.3">
      <c r="A174" s="4">
        <f t="shared" ca="1" si="7"/>
        <v>0</v>
      </c>
      <c r="G174" s="4">
        <f t="shared" ca="1" si="6"/>
        <v>0</v>
      </c>
    </row>
    <row r="175" spans="1:7" x14ac:dyDescent="0.3">
      <c r="A175" s="4">
        <f t="shared" ca="1" si="7"/>
        <v>0</v>
      </c>
      <c r="G175" s="4">
        <f t="shared" ca="1" si="6"/>
        <v>0</v>
      </c>
    </row>
    <row r="176" spans="1:7" x14ac:dyDescent="0.3">
      <c r="A176" s="4">
        <f t="shared" ca="1" si="7"/>
        <v>0</v>
      </c>
      <c r="G176" s="4">
        <f t="shared" ca="1" si="6"/>
        <v>0</v>
      </c>
    </row>
    <row r="177" spans="1:7" x14ac:dyDescent="0.3">
      <c r="A177" s="4">
        <f t="shared" ca="1" si="7"/>
        <v>0</v>
      </c>
      <c r="G177" s="4">
        <f t="shared" ca="1" si="6"/>
        <v>0</v>
      </c>
    </row>
    <row r="178" spans="1:7" x14ac:dyDescent="0.3">
      <c r="A178" s="4">
        <f t="shared" ca="1" si="7"/>
        <v>0</v>
      </c>
      <c r="G178" s="4">
        <f t="shared" ca="1" si="6"/>
        <v>0</v>
      </c>
    </row>
    <row r="179" spans="1:7" x14ac:dyDescent="0.3">
      <c r="A179" s="4">
        <f t="shared" ca="1" si="7"/>
        <v>0</v>
      </c>
      <c r="G179" s="4">
        <f t="shared" ca="1" si="6"/>
        <v>0</v>
      </c>
    </row>
    <row r="180" spans="1:7" x14ac:dyDescent="0.3">
      <c r="A180" s="4">
        <f t="shared" ca="1" si="7"/>
        <v>0</v>
      </c>
      <c r="G180" s="4">
        <f t="shared" ca="1" si="6"/>
        <v>0</v>
      </c>
    </row>
    <row r="181" spans="1:7" x14ac:dyDescent="0.3">
      <c r="A181" s="4">
        <f t="shared" ca="1" si="7"/>
        <v>0</v>
      </c>
      <c r="G181" s="4">
        <f t="shared" ca="1" si="6"/>
        <v>0</v>
      </c>
    </row>
    <row r="182" spans="1:7" x14ac:dyDescent="0.3">
      <c r="A182" s="4">
        <f t="shared" ca="1" si="7"/>
        <v>0</v>
      </c>
      <c r="G182" s="4">
        <f t="shared" ca="1" si="6"/>
        <v>0</v>
      </c>
    </row>
    <row r="183" spans="1:7" x14ac:dyDescent="0.3">
      <c r="A183" s="4">
        <f t="shared" ca="1" si="7"/>
        <v>0</v>
      </c>
      <c r="G183" s="4">
        <f t="shared" ca="1" si="6"/>
        <v>0</v>
      </c>
    </row>
    <row r="184" spans="1:7" x14ac:dyDescent="0.3">
      <c r="A184" s="4">
        <f t="shared" ca="1" si="7"/>
        <v>0</v>
      </c>
      <c r="G184" s="4">
        <f t="shared" ca="1" si="6"/>
        <v>0</v>
      </c>
    </row>
    <row r="185" spans="1:7" x14ac:dyDescent="0.3">
      <c r="A185" s="4">
        <f t="shared" ca="1" si="7"/>
        <v>0</v>
      </c>
      <c r="G185" s="4">
        <f t="shared" ca="1" si="6"/>
        <v>0</v>
      </c>
    </row>
    <row r="186" spans="1:7" x14ac:dyDescent="0.3">
      <c r="A186" s="4">
        <f t="shared" ca="1" si="7"/>
        <v>0</v>
      </c>
      <c r="G186" s="4">
        <f t="shared" ca="1" si="6"/>
        <v>0</v>
      </c>
    </row>
    <row r="187" spans="1:7" x14ac:dyDescent="0.3">
      <c r="A187" s="4">
        <f t="shared" ca="1" si="7"/>
        <v>0</v>
      </c>
      <c r="G187" s="4">
        <f t="shared" ca="1" si="6"/>
        <v>0</v>
      </c>
    </row>
    <row r="188" spans="1:7" x14ac:dyDescent="0.3">
      <c r="A188" s="4">
        <f t="shared" ca="1" si="7"/>
        <v>0</v>
      </c>
      <c r="G188" s="4">
        <f t="shared" ca="1" si="6"/>
        <v>0</v>
      </c>
    </row>
    <row r="189" spans="1:7" x14ac:dyDescent="0.3">
      <c r="A189" s="4">
        <f t="shared" ca="1" si="7"/>
        <v>0</v>
      </c>
      <c r="G189" s="4">
        <f t="shared" ca="1" si="6"/>
        <v>0</v>
      </c>
    </row>
    <row r="190" spans="1:7" x14ac:dyDescent="0.3">
      <c r="A190" s="4">
        <f t="shared" ca="1" si="7"/>
        <v>0</v>
      </c>
      <c r="G190" s="4">
        <f t="shared" ca="1" si="6"/>
        <v>0</v>
      </c>
    </row>
    <row r="191" spans="1:7" x14ac:dyDescent="0.3">
      <c r="A191" s="4">
        <f t="shared" ca="1" si="7"/>
        <v>0</v>
      </c>
      <c r="G191" s="4">
        <f t="shared" ca="1" si="6"/>
        <v>0</v>
      </c>
    </row>
    <row r="192" spans="1:7" x14ac:dyDescent="0.3">
      <c r="A192" s="4">
        <f t="shared" ca="1" si="7"/>
        <v>0</v>
      </c>
      <c r="G192" s="4">
        <f t="shared" ca="1" si="6"/>
        <v>0</v>
      </c>
    </row>
    <row r="193" spans="1:7" x14ac:dyDescent="0.3">
      <c r="A193" s="4">
        <f t="shared" ca="1" si="7"/>
        <v>0</v>
      </c>
      <c r="G193" s="4">
        <f t="shared" ca="1" si="6"/>
        <v>0</v>
      </c>
    </row>
    <row r="194" spans="1:7" x14ac:dyDescent="0.3">
      <c r="A194" s="4">
        <f t="shared" ca="1" si="7"/>
        <v>0</v>
      </c>
      <c r="G194" s="4">
        <f t="shared" ca="1" si="6"/>
        <v>0</v>
      </c>
    </row>
    <row r="195" spans="1:7" x14ac:dyDescent="0.3">
      <c r="A195" s="4">
        <f t="shared" ca="1" si="7"/>
        <v>0</v>
      </c>
      <c r="G195" s="4">
        <f t="shared" ca="1" si="6"/>
        <v>0</v>
      </c>
    </row>
    <row r="196" spans="1:7" x14ac:dyDescent="0.3">
      <c r="A196" s="4">
        <f t="shared" ca="1" si="7"/>
        <v>0</v>
      </c>
      <c r="G196" s="4">
        <f t="shared" ca="1" si="6"/>
        <v>0</v>
      </c>
    </row>
    <row r="197" spans="1:7" x14ac:dyDescent="0.3">
      <c r="A197" s="4">
        <f t="shared" ca="1" si="7"/>
        <v>0</v>
      </c>
      <c r="G197" s="4">
        <f t="shared" ca="1" si="6"/>
        <v>0</v>
      </c>
    </row>
    <row r="198" spans="1:7" x14ac:dyDescent="0.3">
      <c r="A198" s="4">
        <f t="shared" ca="1" si="7"/>
        <v>0</v>
      </c>
      <c r="G198" s="4">
        <f t="shared" ca="1" si="6"/>
        <v>0</v>
      </c>
    </row>
    <row r="199" spans="1:7" x14ac:dyDescent="0.3">
      <c r="A199" s="4">
        <f t="shared" ca="1" si="7"/>
        <v>0</v>
      </c>
      <c r="G199" s="4">
        <f t="shared" ca="1" si="6"/>
        <v>0</v>
      </c>
    </row>
    <row r="200" spans="1:7" x14ac:dyDescent="0.3">
      <c r="A200" s="4">
        <f t="shared" ca="1" si="7"/>
        <v>0</v>
      </c>
      <c r="G200" s="4">
        <f t="shared" ca="1" si="6"/>
        <v>0</v>
      </c>
    </row>
    <row r="201" spans="1:7" x14ac:dyDescent="0.3">
      <c r="A201" s="4">
        <f t="shared" ca="1" si="7"/>
        <v>0</v>
      </c>
      <c r="G201" s="4">
        <f t="shared" ca="1" si="6"/>
        <v>0</v>
      </c>
    </row>
    <row r="202" spans="1:7" x14ac:dyDescent="0.3">
      <c r="A202" s="4">
        <f t="shared" ca="1" si="7"/>
        <v>0</v>
      </c>
      <c r="G202" s="4">
        <f t="shared" ca="1" si="6"/>
        <v>0</v>
      </c>
    </row>
    <row r="203" spans="1:7" x14ac:dyDescent="0.3">
      <c r="A203" s="4">
        <f t="shared" ca="1" si="7"/>
        <v>0</v>
      </c>
      <c r="G203" s="4">
        <f t="shared" ca="1" si="6"/>
        <v>0</v>
      </c>
    </row>
    <row r="204" spans="1:7" x14ac:dyDescent="0.3">
      <c r="A204" s="4">
        <f t="shared" ca="1" si="7"/>
        <v>0</v>
      </c>
      <c r="G204" s="4">
        <f t="shared" ca="1" si="6"/>
        <v>0</v>
      </c>
    </row>
    <row r="205" spans="1:7" x14ac:dyDescent="0.3">
      <c r="A205" s="4">
        <f t="shared" ca="1" si="7"/>
        <v>0</v>
      </c>
      <c r="G205" s="4">
        <f t="shared" ca="1" si="6"/>
        <v>0</v>
      </c>
    </row>
    <row r="206" spans="1:7" x14ac:dyDescent="0.3">
      <c r="A206" s="4">
        <f t="shared" ca="1" si="7"/>
        <v>0</v>
      </c>
      <c r="G206" s="4">
        <f t="shared" ca="1" si="6"/>
        <v>0</v>
      </c>
    </row>
    <row r="207" spans="1:7" x14ac:dyDescent="0.3">
      <c r="A207" s="4">
        <f t="shared" ca="1" si="7"/>
        <v>0</v>
      </c>
      <c r="G207" s="4">
        <f t="shared" ca="1" si="6"/>
        <v>0</v>
      </c>
    </row>
    <row r="208" spans="1:7" x14ac:dyDescent="0.3">
      <c r="A208" s="4">
        <f t="shared" ca="1" si="7"/>
        <v>0</v>
      </c>
      <c r="G208" s="4">
        <f t="shared" ref="G208:G271" ca="1" si="8">OFFSET($H208,0,LangOffset,1,1)</f>
        <v>0</v>
      </c>
    </row>
    <row r="209" spans="1:7" x14ac:dyDescent="0.3">
      <c r="A209" s="4">
        <f t="shared" ca="1" si="7"/>
        <v>0</v>
      </c>
      <c r="G209" s="4">
        <f t="shared" ca="1" si="8"/>
        <v>0</v>
      </c>
    </row>
    <row r="210" spans="1:7" x14ac:dyDescent="0.3">
      <c r="A210" s="4">
        <f t="shared" ca="1" si="7"/>
        <v>0</v>
      </c>
      <c r="G210" s="4">
        <f t="shared" ca="1" si="8"/>
        <v>0</v>
      </c>
    </row>
    <row r="211" spans="1:7" x14ac:dyDescent="0.3">
      <c r="A211" s="4">
        <f t="shared" ca="1" si="7"/>
        <v>0</v>
      </c>
      <c r="G211" s="4">
        <f t="shared" ca="1" si="8"/>
        <v>0</v>
      </c>
    </row>
    <row r="212" spans="1:7" x14ac:dyDescent="0.3">
      <c r="A212" s="4">
        <f t="shared" ca="1" si="7"/>
        <v>0</v>
      </c>
      <c r="G212" s="4">
        <f t="shared" ca="1" si="8"/>
        <v>0</v>
      </c>
    </row>
    <row r="213" spans="1:7" x14ac:dyDescent="0.3">
      <c r="A213" s="4">
        <f t="shared" ca="1" si="7"/>
        <v>0</v>
      </c>
      <c r="G213" s="4">
        <f t="shared" ca="1" si="8"/>
        <v>0</v>
      </c>
    </row>
    <row r="214" spans="1:7" x14ac:dyDescent="0.3">
      <c r="A214" s="4">
        <f t="shared" ca="1" si="7"/>
        <v>0</v>
      </c>
      <c r="G214" s="4">
        <f t="shared" ca="1" si="8"/>
        <v>0</v>
      </c>
    </row>
    <row r="215" spans="1:7" x14ac:dyDescent="0.3">
      <c r="A215" s="4">
        <f t="shared" ca="1" si="7"/>
        <v>0</v>
      </c>
      <c r="G215" s="4">
        <f t="shared" ca="1" si="8"/>
        <v>0</v>
      </c>
    </row>
    <row r="216" spans="1:7" x14ac:dyDescent="0.3">
      <c r="A216" s="4">
        <f t="shared" ca="1" si="7"/>
        <v>0</v>
      </c>
      <c r="G216" s="4">
        <f t="shared" ca="1" si="8"/>
        <v>0</v>
      </c>
    </row>
    <row r="217" spans="1:7" x14ac:dyDescent="0.3">
      <c r="A217" s="4">
        <f t="shared" ca="1" si="7"/>
        <v>0</v>
      </c>
      <c r="G217" s="4">
        <f t="shared" ca="1" si="8"/>
        <v>0</v>
      </c>
    </row>
    <row r="218" spans="1:7" x14ac:dyDescent="0.3">
      <c r="A218" s="4">
        <f t="shared" ca="1" si="7"/>
        <v>0</v>
      </c>
      <c r="G218" s="4">
        <f t="shared" ca="1" si="8"/>
        <v>0</v>
      </c>
    </row>
    <row r="219" spans="1:7" x14ac:dyDescent="0.3">
      <c r="A219" s="4">
        <f t="shared" ca="1" si="7"/>
        <v>0</v>
      </c>
      <c r="G219" s="4">
        <f t="shared" ca="1" si="8"/>
        <v>0</v>
      </c>
    </row>
    <row r="220" spans="1:7" x14ac:dyDescent="0.3">
      <c r="A220" s="4">
        <f t="shared" ca="1" si="7"/>
        <v>0</v>
      </c>
      <c r="G220" s="4">
        <f t="shared" ca="1" si="8"/>
        <v>0</v>
      </c>
    </row>
    <row r="221" spans="1:7" x14ac:dyDescent="0.3">
      <c r="A221" s="4">
        <f t="shared" ca="1" si="7"/>
        <v>0</v>
      </c>
      <c r="G221" s="4">
        <f t="shared" ca="1" si="8"/>
        <v>0</v>
      </c>
    </row>
    <row r="222" spans="1:7" x14ac:dyDescent="0.3">
      <c r="A222" s="4">
        <f t="shared" ca="1" si="7"/>
        <v>0</v>
      </c>
      <c r="G222" s="4">
        <f t="shared" ca="1" si="8"/>
        <v>0</v>
      </c>
    </row>
    <row r="223" spans="1:7" x14ac:dyDescent="0.3">
      <c r="A223" s="4">
        <f t="shared" ca="1" si="7"/>
        <v>0</v>
      </c>
      <c r="G223" s="4">
        <f t="shared" ca="1" si="8"/>
        <v>0</v>
      </c>
    </row>
    <row r="224" spans="1:7" x14ac:dyDescent="0.3">
      <c r="A224" s="4">
        <f t="shared" ca="1" si="7"/>
        <v>0</v>
      </c>
      <c r="G224" s="4">
        <f t="shared" ca="1" si="8"/>
        <v>0</v>
      </c>
    </row>
    <row r="225" spans="1:7" x14ac:dyDescent="0.3">
      <c r="A225" s="4">
        <f t="shared" ca="1" si="7"/>
        <v>0</v>
      </c>
      <c r="G225" s="4">
        <f t="shared" ca="1" si="8"/>
        <v>0</v>
      </c>
    </row>
    <row r="226" spans="1:7" x14ac:dyDescent="0.3">
      <c r="A226" s="4">
        <f t="shared" ca="1" si="7"/>
        <v>0</v>
      </c>
      <c r="G226" s="4">
        <f t="shared" ca="1" si="8"/>
        <v>0</v>
      </c>
    </row>
    <row r="227" spans="1:7" x14ac:dyDescent="0.3">
      <c r="A227" s="4">
        <f t="shared" ca="1" si="7"/>
        <v>0</v>
      </c>
      <c r="G227" s="4">
        <f t="shared" ca="1" si="8"/>
        <v>0</v>
      </c>
    </row>
    <row r="228" spans="1:7" x14ac:dyDescent="0.3">
      <c r="A228" s="4">
        <f t="shared" ca="1" si="7"/>
        <v>0</v>
      </c>
      <c r="G228" s="4">
        <f t="shared" ca="1" si="8"/>
        <v>0</v>
      </c>
    </row>
    <row r="229" spans="1:7" x14ac:dyDescent="0.3">
      <c r="A229" s="4">
        <f t="shared" ca="1" si="7"/>
        <v>0</v>
      </c>
      <c r="G229" s="4">
        <f t="shared" ca="1" si="8"/>
        <v>0</v>
      </c>
    </row>
    <row r="230" spans="1:7" x14ac:dyDescent="0.3">
      <c r="A230" s="4">
        <f t="shared" ref="A230:A293" ca="1" si="9">OFFSET($B230,0,LangOffset,1,1)</f>
        <v>0</v>
      </c>
      <c r="G230" s="4">
        <f t="shared" ca="1" si="8"/>
        <v>0</v>
      </c>
    </row>
    <row r="231" spans="1:7" x14ac:dyDescent="0.3">
      <c r="A231" s="4">
        <f t="shared" ca="1" si="9"/>
        <v>0</v>
      </c>
      <c r="G231" s="4">
        <f t="shared" ca="1" si="8"/>
        <v>0</v>
      </c>
    </row>
    <row r="232" spans="1:7" x14ac:dyDescent="0.3">
      <c r="A232" s="4">
        <f t="shared" ca="1" si="9"/>
        <v>0</v>
      </c>
      <c r="G232" s="4">
        <f t="shared" ca="1" si="8"/>
        <v>0</v>
      </c>
    </row>
    <row r="233" spans="1:7" x14ac:dyDescent="0.3">
      <c r="A233" s="4">
        <f t="shared" ca="1" si="9"/>
        <v>0</v>
      </c>
      <c r="G233" s="4">
        <f t="shared" ca="1" si="8"/>
        <v>0</v>
      </c>
    </row>
    <row r="234" spans="1:7" x14ac:dyDescent="0.3">
      <c r="A234" s="4">
        <f t="shared" ca="1" si="9"/>
        <v>0</v>
      </c>
      <c r="G234" s="4">
        <f t="shared" ca="1" si="8"/>
        <v>0</v>
      </c>
    </row>
    <row r="235" spans="1:7" x14ac:dyDescent="0.3">
      <c r="A235" s="4">
        <f t="shared" ca="1" si="9"/>
        <v>0</v>
      </c>
      <c r="G235" s="4">
        <f t="shared" ca="1" si="8"/>
        <v>0</v>
      </c>
    </row>
    <row r="236" spans="1:7" x14ac:dyDescent="0.3">
      <c r="A236" s="4">
        <f t="shared" ca="1" si="9"/>
        <v>0</v>
      </c>
      <c r="G236" s="4">
        <f t="shared" ca="1" si="8"/>
        <v>0</v>
      </c>
    </row>
    <row r="237" spans="1:7" x14ac:dyDescent="0.3">
      <c r="A237" s="4">
        <f t="shared" ca="1" si="9"/>
        <v>0</v>
      </c>
      <c r="G237" s="4">
        <f t="shared" ca="1" si="8"/>
        <v>0</v>
      </c>
    </row>
    <row r="238" spans="1:7" x14ac:dyDescent="0.3">
      <c r="A238" s="4">
        <f t="shared" ca="1" si="9"/>
        <v>0</v>
      </c>
      <c r="G238" s="4">
        <f t="shared" ca="1" si="8"/>
        <v>0</v>
      </c>
    </row>
    <row r="239" spans="1:7" x14ac:dyDescent="0.3">
      <c r="A239" s="4">
        <f t="shared" ca="1" si="9"/>
        <v>0</v>
      </c>
      <c r="G239" s="4">
        <f t="shared" ca="1" si="8"/>
        <v>0</v>
      </c>
    </row>
    <row r="240" spans="1:7" x14ac:dyDescent="0.3">
      <c r="A240" s="4">
        <f t="shared" ca="1" si="9"/>
        <v>0</v>
      </c>
      <c r="G240" s="4">
        <f t="shared" ca="1" si="8"/>
        <v>0</v>
      </c>
    </row>
    <row r="241" spans="1:7" x14ac:dyDescent="0.3">
      <c r="A241" s="4">
        <f t="shared" ca="1" si="9"/>
        <v>0</v>
      </c>
      <c r="G241" s="4">
        <f t="shared" ca="1" si="8"/>
        <v>0</v>
      </c>
    </row>
    <row r="242" spans="1:7" x14ac:dyDescent="0.3">
      <c r="A242" s="4">
        <f t="shared" ca="1" si="9"/>
        <v>0</v>
      </c>
      <c r="G242" s="4">
        <f t="shared" ca="1" si="8"/>
        <v>0</v>
      </c>
    </row>
    <row r="243" spans="1:7" x14ac:dyDescent="0.3">
      <c r="A243" s="4">
        <f t="shared" ca="1" si="9"/>
        <v>0</v>
      </c>
      <c r="G243" s="4">
        <f t="shared" ca="1" si="8"/>
        <v>0</v>
      </c>
    </row>
    <row r="244" spans="1:7" x14ac:dyDescent="0.3">
      <c r="A244" s="4">
        <f t="shared" ca="1" si="9"/>
        <v>0</v>
      </c>
      <c r="G244" s="4">
        <f t="shared" ca="1" si="8"/>
        <v>0</v>
      </c>
    </row>
    <row r="245" spans="1:7" x14ac:dyDescent="0.3">
      <c r="A245" s="4">
        <f t="shared" ca="1" si="9"/>
        <v>0</v>
      </c>
      <c r="G245" s="4">
        <f t="shared" ca="1" si="8"/>
        <v>0</v>
      </c>
    </row>
    <row r="246" spans="1:7" x14ac:dyDescent="0.3">
      <c r="A246" s="4">
        <f t="shared" ca="1" si="9"/>
        <v>0</v>
      </c>
      <c r="G246" s="4">
        <f t="shared" ca="1" si="8"/>
        <v>0</v>
      </c>
    </row>
    <row r="247" spans="1:7" x14ac:dyDescent="0.3">
      <c r="A247" s="4">
        <f t="shared" ca="1" si="9"/>
        <v>0</v>
      </c>
      <c r="G247" s="4">
        <f t="shared" ca="1" si="8"/>
        <v>0</v>
      </c>
    </row>
    <row r="248" spans="1:7" x14ac:dyDescent="0.3">
      <c r="A248" s="4">
        <f t="shared" ca="1" si="9"/>
        <v>0</v>
      </c>
      <c r="G248" s="4">
        <f t="shared" ca="1" si="8"/>
        <v>0</v>
      </c>
    </row>
    <row r="249" spans="1:7" x14ac:dyDescent="0.3">
      <c r="A249" s="4">
        <f t="shared" ca="1" si="9"/>
        <v>0</v>
      </c>
      <c r="G249" s="4">
        <f t="shared" ca="1" si="8"/>
        <v>0</v>
      </c>
    </row>
    <row r="250" spans="1:7" x14ac:dyDescent="0.3">
      <c r="A250" s="4">
        <f t="shared" ca="1" si="9"/>
        <v>0</v>
      </c>
      <c r="G250" s="4">
        <f t="shared" ca="1" si="8"/>
        <v>0</v>
      </c>
    </row>
    <row r="251" spans="1:7" x14ac:dyDescent="0.3">
      <c r="A251" s="4">
        <f t="shared" ca="1" si="9"/>
        <v>0</v>
      </c>
      <c r="G251" s="4">
        <f t="shared" ca="1" si="8"/>
        <v>0</v>
      </c>
    </row>
    <row r="252" spans="1:7" x14ac:dyDescent="0.3">
      <c r="A252" s="4">
        <f t="shared" ca="1" si="9"/>
        <v>0</v>
      </c>
      <c r="G252" s="4">
        <f t="shared" ca="1" si="8"/>
        <v>0</v>
      </c>
    </row>
    <row r="253" spans="1:7" x14ac:dyDescent="0.3">
      <c r="A253" s="4">
        <f t="shared" ca="1" si="9"/>
        <v>0</v>
      </c>
      <c r="G253" s="4">
        <f t="shared" ca="1" si="8"/>
        <v>0</v>
      </c>
    </row>
    <row r="254" spans="1:7" x14ac:dyDescent="0.3">
      <c r="A254" s="4">
        <f t="shared" ca="1" si="9"/>
        <v>0</v>
      </c>
      <c r="G254" s="4">
        <f t="shared" ca="1" si="8"/>
        <v>0</v>
      </c>
    </row>
    <row r="255" spans="1:7" x14ac:dyDescent="0.3">
      <c r="A255" s="4">
        <f t="shared" ca="1" si="9"/>
        <v>0</v>
      </c>
      <c r="G255" s="4">
        <f t="shared" ca="1" si="8"/>
        <v>0</v>
      </c>
    </row>
    <row r="256" spans="1:7" x14ac:dyDescent="0.3">
      <c r="A256" s="4">
        <f t="shared" ca="1" si="9"/>
        <v>0</v>
      </c>
      <c r="G256" s="4">
        <f t="shared" ca="1" si="8"/>
        <v>0</v>
      </c>
    </row>
    <row r="257" spans="1:7" x14ac:dyDescent="0.3">
      <c r="A257" s="4">
        <f t="shared" ca="1" si="9"/>
        <v>0</v>
      </c>
      <c r="G257" s="4">
        <f t="shared" ca="1" si="8"/>
        <v>0</v>
      </c>
    </row>
    <row r="258" spans="1:7" x14ac:dyDescent="0.3">
      <c r="A258" s="4">
        <f t="shared" ca="1" si="9"/>
        <v>0</v>
      </c>
      <c r="G258" s="4">
        <f t="shared" ca="1" si="8"/>
        <v>0</v>
      </c>
    </row>
    <row r="259" spans="1:7" x14ac:dyDescent="0.3">
      <c r="A259" s="4">
        <f t="shared" ca="1" si="9"/>
        <v>0</v>
      </c>
      <c r="G259" s="4">
        <f t="shared" ca="1" si="8"/>
        <v>0</v>
      </c>
    </row>
    <row r="260" spans="1:7" x14ac:dyDescent="0.3">
      <c r="A260" s="4">
        <f t="shared" ca="1" si="9"/>
        <v>0</v>
      </c>
      <c r="G260" s="4">
        <f t="shared" ca="1" si="8"/>
        <v>0</v>
      </c>
    </row>
    <row r="261" spans="1:7" x14ac:dyDescent="0.3">
      <c r="A261" s="4">
        <f t="shared" ca="1" si="9"/>
        <v>0</v>
      </c>
      <c r="G261" s="4">
        <f t="shared" ca="1" si="8"/>
        <v>0</v>
      </c>
    </row>
    <row r="262" spans="1:7" x14ac:dyDescent="0.3">
      <c r="A262" s="4">
        <f t="shared" ca="1" si="9"/>
        <v>0</v>
      </c>
      <c r="G262" s="4">
        <f t="shared" ca="1" si="8"/>
        <v>0</v>
      </c>
    </row>
    <row r="263" spans="1:7" x14ac:dyDescent="0.3">
      <c r="A263" s="4">
        <f t="shared" ca="1" si="9"/>
        <v>0</v>
      </c>
      <c r="G263" s="4">
        <f t="shared" ca="1" si="8"/>
        <v>0</v>
      </c>
    </row>
    <row r="264" spans="1:7" x14ac:dyDescent="0.3">
      <c r="A264" s="4">
        <f t="shared" ca="1" si="9"/>
        <v>0</v>
      </c>
      <c r="G264" s="4">
        <f t="shared" ca="1" si="8"/>
        <v>0</v>
      </c>
    </row>
    <row r="265" spans="1:7" x14ac:dyDescent="0.3">
      <c r="A265" s="4">
        <f t="shared" ca="1" si="9"/>
        <v>0</v>
      </c>
      <c r="G265" s="4">
        <f t="shared" ca="1" si="8"/>
        <v>0</v>
      </c>
    </row>
    <row r="266" spans="1:7" x14ac:dyDescent="0.3">
      <c r="A266" s="4">
        <f t="shared" ca="1" si="9"/>
        <v>0</v>
      </c>
      <c r="G266" s="4">
        <f t="shared" ca="1" si="8"/>
        <v>0</v>
      </c>
    </row>
    <row r="267" spans="1:7" x14ac:dyDescent="0.3">
      <c r="A267" s="4">
        <f t="shared" ca="1" si="9"/>
        <v>0</v>
      </c>
      <c r="G267" s="4">
        <f t="shared" ca="1" si="8"/>
        <v>0</v>
      </c>
    </row>
    <row r="268" spans="1:7" x14ac:dyDescent="0.3">
      <c r="A268" s="4">
        <f t="shared" ca="1" si="9"/>
        <v>0</v>
      </c>
      <c r="G268" s="4">
        <f t="shared" ca="1" si="8"/>
        <v>0</v>
      </c>
    </row>
    <row r="269" spans="1:7" x14ac:dyDescent="0.3">
      <c r="A269" s="4">
        <f t="shared" ca="1" si="9"/>
        <v>0</v>
      </c>
      <c r="G269" s="4">
        <f t="shared" ca="1" si="8"/>
        <v>0</v>
      </c>
    </row>
    <row r="270" spans="1:7" x14ac:dyDescent="0.3">
      <c r="A270" s="4">
        <f t="shared" ca="1" si="9"/>
        <v>0</v>
      </c>
      <c r="G270" s="4">
        <f t="shared" ca="1" si="8"/>
        <v>0</v>
      </c>
    </row>
    <row r="271" spans="1:7" x14ac:dyDescent="0.3">
      <c r="A271" s="4">
        <f t="shared" ca="1" si="9"/>
        <v>0</v>
      </c>
      <c r="G271" s="4">
        <f t="shared" ca="1" si="8"/>
        <v>0</v>
      </c>
    </row>
    <row r="272" spans="1:7" x14ac:dyDescent="0.3">
      <c r="A272" s="4">
        <f t="shared" ca="1" si="9"/>
        <v>0</v>
      </c>
      <c r="G272" s="4">
        <f t="shared" ref="G272:G335" ca="1" si="10">OFFSET($H272,0,LangOffset,1,1)</f>
        <v>0</v>
      </c>
    </row>
    <row r="273" spans="1:7" x14ac:dyDescent="0.3">
      <c r="A273" s="4">
        <f t="shared" ca="1" si="9"/>
        <v>0</v>
      </c>
      <c r="G273" s="4">
        <f t="shared" ca="1" si="10"/>
        <v>0</v>
      </c>
    </row>
    <row r="274" spans="1:7" x14ac:dyDescent="0.3">
      <c r="A274" s="4">
        <f t="shared" ca="1" si="9"/>
        <v>0</v>
      </c>
      <c r="G274" s="4">
        <f t="shared" ca="1" si="10"/>
        <v>0</v>
      </c>
    </row>
    <row r="275" spans="1:7" x14ac:dyDescent="0.3">
      <c r="A275" s="4">
        <f t="shared" ca="1" si="9"/>
        <v>0</v>
      </c>
      <c r="G275" s="4">
        <f t="shared" ca="1" si="10"/>
        <v>0</v>
      </c>
    </row>
    <row r="276" spans="1:7" x14ac:dyDescent="0.3">
      <c r="A276" s="4">
        <f t="shared" ca="1" si="9"/>
        <v>0</v>
      </c>
      <c r="G276" s="4">
        <f t="shared" ca="1" si="10"/>
        <v>0</v>
      </c>
    </row>
    <row r="277" spans="1:7" x14ac:dyDescent="0.3">
      <c r="A277" s="4">
        <f t="shared" ca="1" si="9"/>
        <v>0</v>
      </c>
      <c r="G277" s="4">
        <f t="shared" ca="1" si="10"/>
        <v>0</v>
      </c>
    </row>
    <row r="278" spans="1:7" x14ac:dyDescent="0.3">
      <c r="A278" s="4">
        <f t="shared" ca="1" si="9"/>
        <v>0</v>
      </c>
      <c r="G278" s="4">
        <f t="shared" ca="1" si="10"/>
        <v>0</v>
      </c>
    </row>
    <row r="279" spans="1:7" x14ac:dyDescent="0.3">
      <c r="A279" s="4">
        <f t="shared" ca="1" si="9"/>
        <v>0</v>
      </c>
      <c r="G279" s="4">
        <f t="shared" ca="1" si="10"/>
        <v>0</v>
      </c>
    </row>
    <row r="280" spans="1:7" x14ac:dyDescent="0.3">
      <c r="A280" s="4">
        <f t="shared" ca="1" si="9"/>
        <v>0</v>
      </c>
      <c r="G280" s="4">
        <f t="shared" ca="1" si="10"/>
        <v>0</v>
      </c>
    </row>
    <row r="281" spans="1:7" x14ac:dyDescent="0.3">
      <c r="A281" s="4">
        <f t="shared" ca="1" si="9"/>
        <v>0</v>
      </c>
      <c r="G281" s="4">
        <f t="shared" ca="1" si="10"/>
        <v>0</v>
      </c>
    </row>
    <row r="282" spans="1:7" x14ac:dyDescent="0.3">
      <c r="A282" s="4">
        <f t="shared" ca="1" si="9"/>
        <v>0</v>
      </c>
      <c r="G282" s="4">
        <f t="shared" ca="1" si="10"/>
        <v>0</v>
      </c>
    </row>
    <row r="283" spans="1:7" x14ac:dyDescent="0.3">
      <c r="A283" s="4">
        <f t="shared" ca="1" si="9"/>
        <v>0</v>
      </c>
      <c r="G283" s="4">
        <f t="shared" ca="1" si="10"/>
        <v>0</v>
      </c>
    </row>
    <row r="284" spans="1:7" x14ac:dyDescent="0.3">
      <c r="A284" s="4">
        <f t="shared" ca="1" si="9"/>
        <v>0</v>
      </c>
      <c r="G284" s="4">
        <f t="shared" ca="1" si="10"/>
        <v>0</v>
      </c>
    </row>
    <row r="285" spans="1:7" x14ac:dyDescent="0.3">
      <c r="A285" s="4">
        <f t="shared" ca="1" si="9"/>
        <v>0</v>
      </c>
      <c r="G285" s="4">
        <f t="shared" ca="1" si="10"/>
        <v>0</v>
      </c>
    </row>
    <row r="286" spans="1:7" x14ac:dyDescent="0.3">
      <c r="A286" s="4">
        <f t="shared" ca="1" si="9"/>
        <v>0</v>
      </c>
      <c r="G286" s="4">
        <f t="shared" ca="1" si="10"/>
        <v>0</v>
      </c>
    </row>
    <row r="287" spans="1:7" x14ac:dyDescent="0.3">
      <c r="A287" s="4">
        <f t="shared" ca="1" si="9"/>
        <v>0</v>
      </c>
      <c r="G287" s="4">
        <f t="shared" ca="1" si="10"/>
        <v>0</v>
      </c>
    </row>
    <row r="288" spans="1:7" x14ac:dyDescent="0.3">
      <c r="A288" s="4">
        <f t="shared" ca="1" si="9"/>
        <v>0</v>
      </c>
      <c r="G288" s="4">
        <f t="shared" ca="1" si="10"/>
        <v>0</v>
      </c>
    </row>
    <row r="289" spans="1:7" x14ac:dyDescent="0.3">
      <c r="A289" s="4">
        <f t="shared" ca="1" si="9"/>
        <v>0</v>
      </c>
      <c r="G289" s="4">
        <f t="shared" ca="1" si="10"/>
        <v>0</v>
      </c>
    </row>
    <row r="290" spans="1:7" x14ac:dyDescent="0.3">
      <c r="A290" s="4">
        <f t="shared" ca="1" si="9"/>
        <v>0</v>
      </c>
      <c r="G290" s="4">
        <f t="shared" ca="1" si="10"/>
        <v>0</v>
      </c>
    </row>
    <row r="291" spans="1:7" x14ac:dyDescent="0.3">
      <c r="A291" s="4">
        <f t="shared" ca="1" si="9"/>
        <v>0</v>
      </c>
      <c r="G291" s="4">
        <f t="shared" ca="1" si="10"/>
        <v>0</v>
      </c>
    </row>
    <row r="292" spans="1:7" x14ac:dyDescent="0.3">
      <c r="A292" s="4">
        <f t="shared" ca="1" si="9"/>
        <v>0</v>
      </c>
      <c r="G292" s="4">
        <f t="shared" ca="1" si="10"/>
        <v>0</v>
      </c>
    </row>
    <row r="293" spans="1:7" x14ac:dyDescent="0.3">
      <c r="A293" s="4">
        <f t="shared" ca="1" si="9"/>
        <v>0</v>
      </c>
      <c r="G293" s="4">
        <f t="shared" ca="1" si="10"/>
        <v>0</v>
      </c>
    </row>
    <row r="294" spans="1:7" x14ac:dyDescent="0.3">
      <c r="A294" s="4">
        <f t="shared" ref="A294:A357" ca="1" si="11">OFFSET($B294,0,LangOffset,1,1)</f>
        <v>0</v>
      </c>
      <c r="G294" s="4">
        <f t="shared" ca="1" si="10"/>
        <v>0</v>
      </c>
    </row>
    <row r="295" spans="1:7" x14ac:dyDescent="0.3">
      <c r="A295" s="4">
        <f t="shared" ca="1" si="11"/>
        <v>0</v>
      </c>
      <c r="G295" s="4">
        <f t="shared" ca="1" si="10"/>
        <v>0</v>
      </c>
    </row>
    <row r="296" spans="1:7" x14ac:dyDescent="0.3">
      <c r="A296" s="4">
        <f t="shared" ca="1" si="11"/>
        <v>0</v>
      </c>
      <c r="G296" s="4">
        <f t="shared" ca="1" si="10"/>
        <v>0</v>
      </c>
    </row>
    <row r="297" spans="1:7" x14ac:dyDescent="0.3">
      <c r="A297" s="4">
        <f t="shared" ca="1" si="11"/>
        <v>0</v>
      </c>
      <c r="G297" s="4">
        <f t="shared" ca="1" si="10"/>
        <v>0</v>
      </c>
    </row>
    <row r="298" spans="1:7" x14ac:dyDescent="0.3">
      <c r="A298" s="4">
        <f t="shared" ca="1" si="11"/>
        <v>0</v>
      </c>
      <c r="G298" s="4">
        <f t="shared" ca="1" si="10"/>
        <v>0</v>
      </c>
    </row>
    <row r="299" spans="1:7" x14ac:dyDescent="0.3">
      <c r="A299" s="4">
        <f t="shared" ca="1" si="11"/>
        <v>0</v>
      </c>
      <c r="G299" s="4">
        <f t="shared" ca="1" si="10"/>
        <v>0</v>
      </c>
    </row>
    <row r="300" spans="1:7" x14ac:dyDescent="0.3">
      <c r="A300" s="4">
        <f t="shared" ca="1" si="11"/>
        <v>0</v>
      </c>
      <c r="G300" s="4">
        <f t="shared" ca="1" si="10"/>
        <v>0</v>
      </c>
    </row>
    <row r="301" spans="1:7" x14ac:dyDescent="0.3">
      <c r="A301" s="4">
        <f t="shared" ca="1" si="11"/>
        <v>0</v>
      </c>
      <c r="G301" s="4">
        <f t="shared" ca="1" si="10"/>
        <v>0</v>
      </c>
    </row>
    <row r="302" spans="1:7" x14ac:dyDescent="0.3">
      <c r="A302" s="4">
        <f t="shared" ca="1" si="11"/>
        <v>0</v>
      </c>
      <c r="G302" s="4">
        <f t="shared" ca="1" si="10"/>
        <v>0</v>
      </c>
    </row>
    <row r="303" spans="1:7" x14ac:dyDescent="0.3">
      <c r="A303" s="4">
        <f t="shared" ca="1" si="11"/>
        <v>0</v>
      </c>
      <c r="G303" s="4">
        <f t="shared" ca="1" si="10"/>
        <v>0</v>
      </c>
    </row>
    <row r="304" spans="1:7" x14ac:dyDescent="0.3">
      <c r="A304" s="4">
        <f t="shared" ca="1" si="11"/>
        <v>0</v>
      </c>
      <c r="G304" s="4">
        <f t="shared" ca="1" si="10"/>
        <v>0</v>
      </c>
    </row>
    <row r="305" spans="1:7" x14ac:dyDescent="0.3">
      <c r="A305" s="4">
        <f t="shared" ca="1" si="11"/>
        <v>0</v>
      </c>
      <c r="G305" s="4">
        <f t="shared" ca="1" si="10"/>
        <v>0</v>
      </c>
    </row>
    <row r="306" spans="1:7" x14ac:dyDescent="0.3">
      <c r="A306" s="4">
        <f t="shared" ca="1" si="11"/>
        <v>0</v>
      </c>
      <c r="G306" s="4">
        <f t="shared" ca="1" si="10"/>
        <v>0</v>
      </c>
    </row>
    <row r="307" spans="1:7" x14ac:dyDescent="0.3">
      <c r="A307" s="4">
        <f t="shared" ca="1" si="11"/>
        <v>0</v>
      </c>
      <c r="G307" s="4">
        <f t="shared" ca="1" si="10"/>
        <v>0</v>
      </c>
    </row>
    <row r="308" spans="1:7" x14ac:dyDescent="0.3">
      <c r="A308" s="4">
        <f t="shared" ca="1" si="11"/>
        <v>0</v>
      </c>
      <c r="G308" s="4">
        <f t="shared" ca="1" si="10"/>
        <v>0</v>
      </c>
    </row>
    <row r="309" spans="1:7" x14ac:dyDescent="0.3">
      <c r="A309" s="4">
        <f t="shared" ca="1" si="11"/>
        <v>0</v>
      </c>
      <c r="G309" s="4">
        <f t="shared" ca="1" si="10"/>
        <v>0</v>
      </c>
    </row>
    <row r="310" spans="1:7" x14ac:dyDescent="0.3">
      <c r="A310" s="4">
        <f t="shared" ca="1" si="11"/>
        <v>0</v>
      </c>
      <c r="G310" s="4">
        <f t="shared" ca="1" si="10"/>
        <v>0</v>
      </c>
    </row>
    <row r="311" spans="1:7" x14ac:dyDescent="0.3">
      <c r="A311" s="4">
        <f t="shared" ca="1" si="11"/>
        <v>0</v>
      </c>
      <c r="G311" s="4">
        <f t="shared" ca="1" si="10"/>
        <v>0</v>
      </c>
    </row>
    <row r="312" spans="1:7" x14ac:dyDescent="0.3">
      <c r="A312" s="4">
        <f t="shared" ca="1" si="11"/>
        <v>0</v>
      </c>
      <c r="G312" s="4">
        <f t="shared" ca="1" si="10"/>
        <v>0</v>
      </c>
    </row>
    <row r="313" spans="1:7" x14ac:dyDescent="0.3">
      <c r="A313" s="4">
        <f t="shared" ca="1" si="11"/>
        <v>0</v>
      </c>
      <c r="G313" s="4">
        <f t="shared" ca="1" si="10"/>
        <v>0</v>
      </c>
    </row>
    <row r="314" spans="1:7" x14ac:dyDescent="0.3">
      <c r="A314" s="4">
        <f t="shared" ca="1" si="11"/>
        <v>0</v>
      </c>
      <c r="G314" s="4">
        <f t="shared" ca="1" si="10"/>
        <v>0</v>
      </c>
    </row>
    <row r="315" spans="1:7" x14ac:dyDescent="0.3">
      <c r="A315" s="4">
        <f t="shared" ca="1" si="11"/>
        <v>0</v>
      </c>
      <c r="G315" s="4">
        <f t="shared" ca="1" si="10"/>
        <v>0</v>
      </c>
    </row>
    <row r="316" spans="1:7" x14ac:dyDescent="0.3">
      <c r="A316" s="4">
        <f t="shared" ca="1" si="11"/>
        <v>0</v>
      </c>
      <c r="G316" s="4">
        <f t="shared" ca="1" si="10"/>
        <v>0</v>
      </c>
    </row>
    <row r="317" spans="1:7" x14ac:dyDescent="0.3">
      <c r="A317" s="4">
        <f t="shared" ca="1" si="11"/>
        <v>0</v>
      </c>
      <c r="G317" s="4">
        <f t="shared" ca="1" si="10"/>
        <v>0</v>
      </c>
    </row>
    <row r="318" spans="1:7" x14ac:dyDescent="0.3">
      <c r="A318" s="4">
        <f t="shared" ca="1" si="11"/>
        <v>0</v>
      </c>
      <c r="G318" s="4">
        <f t="shared" ca="1" si="10"/>
        <v>0</v>
      </c>
    </row>
    <row r="319" spans="1:7" x14ac:dyDescent="0.3">
      <c r="A319" s="4">
        <f t="shared" ca="1" si="11"/>
        <v>0</v>
      </c>
      <c r="G319" s="4">
        <f t="shared" ca="1" si="10"/>
        <v>0</v>
      </c>
    </row>
    <row r="320" spans="1:7" x14ac:dyDescent="0.3">
      <c r="A320" s="4">
        <f t="shared" ca="1" si="11"/>
        <v>0</v>
      </c>
      <c r="G320" s="4">
        <f t="shared" ca="1" si="10"/>
        <v>0</v>
      </c>
    </row>
    <row r="321" spans="1:7" x14ac:dyDescent="0.3">
      <c r="A321" s="4">
        <f t="shared" ca="1" si="11"/>
        <v>0</v>
      </c>
      <c r="G321" s="4">
        <f t="shared" ca="1" si="10"/>
        <v>0</v>
      </c>
    </row>
    <row r="322" spans="1:7" x14ac:dyDescent="0.3">
      <c r="A322" s="4">
        <f t="shared" ca="1" si="11"/>
        <v>0</v>
      </c>
      <c r="G322" s="4">
        <f t="shared" ca="1" si="10"/>
        <v>0</v>
      </c>
    </row>
    <row r="323" spans="1:7" x14ac:dyDescent="0.3">
      <c r="A323" s="4">
        <f t="shared" ca="1" si="11"/>
        <v>0</v>
      </c>
      <c r="G323" s="4">
        <f t="shared" ca="1" si="10"/>
        <v>0</v>
      </c>
    </row>
    <row r="324" spans="1:7" x14ac:dyDescent="0.3">
      <c r="A324" s="4">
        <f t="shared" ca="1" si="11"/>
        <v>0</v>
      </c>
      <c r="G324" s="4">
        <f t="shared" ca="1" si="10"/>
        <v>0</v>
      </c>
    </row>
    <row r="325" spans="1:7" x14ac:dyDescent="0.3">
      <c r="A325" s="4">
        <f t="shared" ca="1" si="11"/>
        <v>0</v>
      </c>
      <c r="G325" s="4">
        <f t="shared" ca="1" si="10"/>
        <v>0</v>
      </c>
    </row>
    <row r="326" spans="1:7" x14ac:dyDescent="0.3">
      <c r="A326" s="4">
        <f t="shared" ca="1" si="11"/>
        <v>0</v>
      </c>
      <c r="G326" s="4">
        <f t="shared" ca="1" si="10"/>
        <v>0</v>
      </c>
    </row>
    <row r="327" spans="1:7" x14ac:dyDescent="0.3">
      <c r="A327" s="4">
        <f t="shared" ca="1" si="11"/>
        <v>0</v>
      </c>
      <c r="G327" s="4">
        <f t="shared" ca="1" si="10"/>
        <v>0</v>
      </c>
    </row>
    <row r="328" spans="1:7" x14ac:dyDescent="0.3">
      <c r="A328" s="4">
        <f t="shared" ca="1" si="11"/>
        <v>0</v>
      </c>
      <c r="G328" s="4">
        <f t="shared" ca="1" si="10"/>
        <v>0</v>
      </c>
    </row>
    <row r="329" spans="1:7" x14ac:dyDescent="0.3">
      <c r="A329" s="4">
        <f t="shared" ca="1" si="11"/>
        <v>0</v>
      </c>
      <c r="G329" s="4">
        <f t="shared" ca="1" si="10"/>
        <v>0</v>
      </c>
    </row>
    <row r="330" spans="1:7" x14ac:dyDescent="0.3">
      <c r="A330" s="4">
        <f t="shared" ca="1" si="11"/>
        <v>0</v>
      </c>
      <c r="G330" s="4">
        <f t="shared" ca="1" si="10"/>
        <v>0</v>
      </c>
    </row>
    <row r="331" spans="1:7" x14ac:dyDescent="0.3">
      <c r="A331" s="4">
        <f t="shared" ca="1" si="11"/>
        <v>0</v>
      </c>
      <c r="G331" s="4">
        <f t="shared" ca="1" si="10"/>
        <v>0</v>
      </c>
    </row>
    <row r="332" spans="1:7" x14ac:dyDescent="0.3">
      <c r="A332" s="4">
        <f t="shared" ca="1" si="11"/>
        <v>0</v>
      </c>
      <c r="G332" s="4">
        <f t="shared" ca="1" si="10"/>
        <v>0</v>
      </c>
    </row>
    <row r="333" spans="1:7" x14ac:dyDescent="0.3">
      <c r="A333" s="4">
        <f t="shared" ca="1" si="11"/>
        <v>0</v>
      </c>
      <c r="G333" s="4">
        <f t="shared" ca="1" si="10"/>
        <v>0</v>
      </c>
    </row>
    <row r="334" spans="1:7" x14ac:dyDescent="0.3">
      <c r="A334" s="4">
        <f t="shared" ca="1" si="11"/>
        <v>0</v>
      </c>
      <c r="G334" s="4">
        <f t="shared" ca="1" si="10"/>
        <v>0</v>
      </c>
    </row>
    <row r="335" spans="1:7" x14ac:dyDescent="0.3">
      <c r="A335" s="4">
        <f t="shared" ca="1" si="11"/>
        <v>0</v>
      </c>
      <c r="G335" s="4">
        <f t="shared" ca="1" si="10"/>
        <v>0</v>
      </c>
    </row>
    <row r="336" spans="1:7" x14ac:dyDescent="0.3">
      <c r="A336" s="4">
        <f t="shared" ca="1" si="11"/>
        <v>0</v>
      </c>
      <c r="G336" s="4">
        <f t="shared" ref="G336:G399" ca="1" si="12">OFFSET($H336,0,LangOffset,1,1)</f>
        <v>0</v>
      </c>
    </row>
    <row r="337" spans="1:7" x14ac:dyDescent="0.3">
      <c r="A337" s="4">
        <f t="shared" ca="1" si="11"/>
        <v>0</v>
      </c>
      <c r="G337" s="4">
        <f t="shared" ca="1" si="12"/>
        <v>0</v>
      </c>
    </row>
    <row r="338" spans="1:7" x14ac:dyDescent="0.3">
      <c r="A338" s="4">
        <f t="shared" ca="1" si="11"/>
        <v>0</v>
      </c>
      <c r="G338" s="4">
        <f t="shared" ca="1" si="12"/>
        <v>0</v>
      </c>
    </row>
    <row r="339" spans="1:7" x14ac:dyDescent="0.3">
      <c r="A339" s="4">
        <f t="shared" ca="1" si="11"/>
        <v>0</v>
      </c>
      <c r="G339" s="4">
        <f t="shared" ca="1" si="12"/>
        <v>0</v>
      </c>
    </row>
    <row r="340" spans="1:7" x14ac:dyDescent="0.3">
      <c r="A340" s="4">
        <f t="shared" ca="1" si="11"/>
        <v>0</v>
      </c>
      <c r="G340" s="4">
        <f t="shared" ca="1" si="12"/>
        <v>0</v>
      </c>
    </row>
    <row r="341" spans="1:7" x14ac:dyDescent="0.3">
      <c r="A341" s="4">
        <f t="shared" ca="1" si="11"/>
        <v>0</v>
      </c>
      <c r="G341" s="4">
        <f t="shared" ca="1" si="12"/>
        <v>0</v>
      </c>
    </row>
    <row r="342" spans="1:7" x14ac:dyDescent="0.3">
      <c r="A342" s="4">
        <f t="shared" ca="1" si="11"/>
        <v>0</v>
      </c>
      <c r="G342" s="4">
        <f t="shared" ca="1" si="12"/>
        <v>0</v>
      </c>
    </row>
    <row r="343" spans="1:7" x14ac:dyDescent="0.3">
      <c r="A343" s="4">
        <f t="shared" ca="1" si="11"/>
        <v>0</v>
      </c>
      <c r="G343" s="4">
        <f t="shared" ca="1" si="12"/>
        <v>0</v>
      </c>
    </row>
    <row r="344" spans="1:7" x14ac:dyDescent="0.3">
      <c r="A344" s="4">
        <f t="shared" ca="1" si="11"/>
        <v>0</v>
      </c>
      <c r="G344" s="4">
        <f t="shared" ca="1" si="12"/>
        <v>0</v>
      </c>
    </row>
    <row r="345" spans="1:7" x14ac:dyDescent="0.3">
      <c r="A345" s="4">
        <f t="shared" ca="1" si="11"/>
        <v>0</v>
      </c>
      <c r="G345" s="4">
        <f t="shared" ca="1" si="12"/>
        <v>0</v>
      </c>
    </row>
    <row r="346" spans="1:7" x14ac:dyDescent="0.3">
      <c r="A346" s="4">
        <f t="shared" ca="1" si="11"/>
        <v>0</v>
      </c>
      <c r="G346" s="4">
        <f t="shared" ca="1" si="12"/>
        <v>0</v>
      </c>
    </row>
    <row r="347" spans="1:7" x14ac:dyDescent="0.3">
      <c r="A347" s="4">
        <f t="shared" ca="1" si="11"/>
        <v>0</v>
      </c>
      <c r="G347" s="4">
        <f t="shared" ca="1" si="12"/>
        <v>0</v>
      </c>
    </row>
    <row r="348" spans="1:7" x14ac:dyDescent="0.3">
      <c r="A348" s="4">
        <f t="shared" ca="1" si="11"/>
        <v>0</v>
      </c>
      <c r="G348" s="4">
        <f t="shared" ca="1" si="12"/>
        <v>0</v>
      </c>
    </row>
    <row r="349" spans="1:7" x14ac:dyDescent="0.3">
      <c r="A349" s="4">
        <f t="shared" ca="1" si="11"/>
        <v>0</v>
      </c>
      <c r="G349" s="4">
        <f t="shared" ca="1" si="12"/>
        <v>0</v>
      </c>
    </row>
    <row r="350" spans="1:7" x14ac:dyDescent="0.3">
      <c r="A350" s="4">
        <f t="shared" ca="1" si="11"/>
        <v>0</v>
      </c>
      <c r="G350" s="4">
        <f t="shared" ca="1" si="12"/>
        <v>0</v>
      </c>
    </row>
    <row r="351" spans="1:7" x14ac:dyDescent="0.3">
      <c r="A351" s="4">
        <f t="shared" ca="1" si="11"/>
        <v>0</v>
      </c>
      <c r="G351" s="4">
        <f t="shared" ca="1" si="12"/>
        <v>0</v>
      </c>
    </row>
    <row r="352" spans="1:7" x14ac:dyDescent="0.3">
      <c r="A352" s="4">
        <f t="shared" ca="1" si="11"/>
        <v>0</v>
      </c>
      <c r="G352" s="4">
        <f t="shared" ca="1" si="12"/>
        <v>0</v>
      </c>
    </row>
    <row r="353" spans="1:7" x14ac:dyDescent="0.3">
      <c r="A353" s="4">
        <f t="shared" ca="1" si="11"/>
        <v>0</v>
      </c>
      <c r="G353" s="4">
        <f t="shared" ca="1" si="12"/>
        <v>0</v>
      </c>
    </row>
    <row r="354" spans="1:7" x14ac:dyDescent="0.3">
      <c r="A354" s="4">
        <f t="shared" ca="1" si="11"/>
        <v>0</v>
      </c>
      <c r="G354" s="4">
        <f t="shared" ca="1" si="12"/>
        <v>0</v>
      </c>
    </row>
    <row r="355" spans="1:7" x14ac:dyDescent="0.3">
      <c r="A355" s="4">
        <f t="shared" ca="1" si="11"/>
        <v>0</v>
      </c>
      <c r="G355" s="4">
        <f t="shared" ca="1" si="12"/>
        <v>0</v>
      </c>
    </row>
    <row r="356" spans="1:7" x14ac:dyDescent="0.3">
      <c r="A356" s="4">
        <f t="shared" ca="1" si="11"/>
        <v>0</v>
      </c>
      <c r="G356" s="4">
        <f t="shared" ca="1" si="12"/>
        <v>0</v>
      </c>
    </row>
    <row r="357" spans="1:7" x14ac:dyDescent="0.3">
      <c r="A357" s="4">
        <f t="shared" ca="1" si="11"/>
        <v>0</v>
      </c>
      <c r="G357" s="4">
        <f t="shared" ca="1" si="12"/>
        <v>0</v>
      </c>
    </row>
    <row r="358" spans="1:7" x14ac:dyDescent="0.3">
      <c r="A358" s="4">
        <f t="shared" ref="A358:A421" ca="1" si="13">OFFSET($B358,0,LangOffset,1,1)</f>
        <v>0</v>
      </c>
      <c r="G358" s="4">
        <f t="shared" ca="1" si="12"/>
        <v>0</v>
      </c>
    </row>
    <row r="359" spans="1:7" x14ac:dyDescent="0.3">
      <c r="A359" s="4">
        <f t="shared" ca="1" si="13"/>
        <v>0</v>
      </c>
      <c r="G359" s="4">
        <f t="shared" ca="1" si="12"/>
        <v>0</v>
      </c>
    </row>
    <row r="360" spans="1:7" x14ac:dyDescent="0.3">
      <c r="A360" s="4">
        <f t="shared" ca="1" si="13"/>
        <v>0</v>
      </c>
      <c r="G360" s="4">
        <f t="shared" ca="1" si="12"/>
        <v>0</v>
      </c>
    </row>
    <row r="361" spans="1:7" x14ac:dyDescent="0.3">
      <c r="A361" s="4">
        <f t="shared" ca="1" si="13"/>
        <v>0</v>
      </c>
      <c r="G361" s="4">
        <f t="shared" ca="1" si="12"/>
        <v>0</v>
      </c>
    </row>
    <row r="362" spans="1:7" x14ac:dyDescent="0.3">
      <c r="A362" s="4">
        <f t="shared" ca="1" si="13"/>
        <v>0</v>
      </c>
      <c r="G362" s="4">
        <f t="shared" ca="1" si="12"/>
        <v>0</v>
      </c>
    </row>
    <row r="363" spans="1:7" x14ac:dyDescent="0.3">
      <c r="A363" s="4">
        <f t="shared" ca="1" si="13"/>
        <v>0</v>
      </c>
      <c r="G363" s="4">
        <f t="shared" ca="1" si="12"/>
        <v>0</v>
      </c>
    </row>
    <row r="364" spans="1:7" x14ac:dyDescent="0.3">
      <c r="A364" s="4">
        <f t="shared" ca="1" si="13"/>
        <v>0</v>
      </c>
      <c r="G364" s="4">
        <f t="shared" ca="1" si="12"/>
        <v>0</v>
      </c>
    </row>
    <row r="365" spans="1:7" x14ac:dyDescent="0.3">
      <c r="A365" s="4">
        <f t="shared" ca="1" si="13"/>
        <v>0</v>
      </c>
      <c r="G365" s="4">
        <f t="shared" ca="1" si="12"/>
        <v>0</v>
      </c>
    </row>
    <row r="366" spans="1:7" x14ac:dyDescent="0.3">
      <c r="A366" s="4">
        <f t="shared" ca="1" si="13"/>
        <v>0</v>
      </c>
      <c r="G366" s="4">
        <f t="shared" ca="1" si="12"/>
        <v>0</v>
      </c>
    </row>
    <row r="367" spans="1:7" x14ac:dyDescent="0.3">
      <c r="A367" s="4">
        <f t="shared" ca="1" si="13"/>
        <v>0</v>
      </c>
      <c r="G367" s="4">
        <f t="shared" ca="1" si="12"/>
        <v>0</v>
      </c>
    </row>
    <row r="368" spans="1:7" x14ac:dyDescent="0.3">
      <c r="A368" s="4">
        <f t="shared" ca="1" si="13"/>
        <v>0</v>
      </c>
      <c r="G368" s="4">
        <f t="shared" ca="1" si="12"/>
        <v>0</v>
      </c>
    </row>
    <row r="369" spans="1:7" x14ac:dyDescent="0.3">
      <c r="A369" s="4">
        <f t="shared" ca="1" si="13"/>
        <v>0</v>
      </c>
      <c r="G369" s="4">
        <f t="shared" ca="1" si="12"/>
        <v>0</v>
      </c>
    </row>
    <row r="370" spans="1:7" x14ac:dyDescent="0.3">
      <c r="A370" s="4">
        <f t="shared" ca="1" si="13"/>
        <v>0</v>
      </c>
      <c r="G370" s="4">
        <f t="shared" ca="1" si="12"/>
        <v>0</v>
      </c>
    </row>
    <row r="371" spans="1:7" x14ac:dyDescent="0.3">
      <c r="A371" s="4">
        <f t="shared" ca="1" si="13"/>
        <v>0</v>
      </c>
      <c r="G371" s="4">
        <f t="shared" ca="1" si="12"/>
        <v>0</v>
      </c>
    </row>
    <row r="372" spans="1:7" x14ac:dyDescent="0.3">
      <c r="A372" s="4">
        <f t="shared" ca="1" si="13"/>
        <v>0</v>
      </c>
      <c r="G372" s="4">
        <f t="shared" ca="1" si="12"/>
        <v>0</v>
      </c>
    </row>
    <row r="373" spans="1:7" x14ac:dyDescent="0.3">
      <c r="A373" s="4">
        <f t="shared" ca="1" si="13"/>
        <v>0</v>
      </c>
      <c r="G373" s="4">
        <f t="shared" ca="1" si="12"/>
        <v>0</v>
      </c>
    </row>
    <row r="374" spans="1:7" x14ac:dyDescent="0.3">
      <c r="A374" s="4">
        <f t="shared" ca="1" si="13"/>
        <v>0</v>
      </c>
      <c r="G374" s="4">
        <f t="shared" ca="1" si="12"/>
        <v>0</v>
      </c>
    </row>
    <row r="375" spans="1:7" x14ac:dyDescent="0.3">
      <c r="A375" s="4">
        <f t="shared" ca="1" si="13"/>
        <v>0</v>
      </c>
      <c r="G375" s="4">
        <f t="shared" ca="1" si="12"/>
        <v>0</v>
      </c>
    </row>
    <row r="376" spans="1:7" x14ac:dyDescent="0.3">
      <c r="A376" s="4">
        <f t="shared" ca="1" si="13"/>
        <v>0</v>
      </c>
      <c r="G376" s="4">
        <f t="shared" ca="1" si="12"/>
        <v>0</v>
      </c>
    </row>
    <row r="377" spans="1:7" x14ac:dyDescent="0.3">
      <c r="A377" s="4">
        <f t="shared" ca="1" si="13"/>
        <v>0</v>
      </c>
      <c r="G377" s="4">
        <f t="shared" ca="1" si="12"/>
        <v>0</v>
      </c>
    </row>
    <row r="378" spans="1:7" x14ac:dyDescent="0.3">
      <c r="A378" s="4">
        <f t="shared" ca="1" si="13"/>
        <v>0</v>
      </c>
      <c r="G378" s="4">
        <f t="shared" ca="1" si="12"/>
        <v>0</v>
      </c>
    </row>
    <row r="379" spans="1:7" x14ac:dyDescent="0.3">
      <c r="A379" s="4">
        <f t="shared" ca="1" si="13"/>
        <v>0</v>
      </c>
      <c r="G379" s="4">
        <f t="shared" ca="1" si="12"/>
        <v>0</v>
      </c>
    </row>
    <row r="380" spans="1:7" x14ac:dyDescent="0.3">
      <c r="A380" s="4">
        <f t="shared" ca="1" si="13"/>
        <v>0</v>
      </c>
      <c r="G380" s="4">
        <f t="shared" ca="1" si="12"/>
        <v>0</v>
      </c>
    </row>
    <row r="381" spans="1:7" x14ac:dyDescent="0.3">
      <c r="A381" s="4">
        <f t="shared" ca="1" si="13"/>
        <v>0</v>
      </c>
      <c r="G381" s="4">
        <f t="shared" ca="1" si="12"/>
        <v>0</v>
      </c>
    </row>
    <row r="382" spans="1:7" x14ac:dyDescent="0.3">
      <c r="A382" s="4">
        <f t="shared" ca="1" si="13"/>
        <v>0</v>
      </c>
      <c r="G382" s="4">
        <f t="shared" ca="1" si="12"/>
        <v>0</v>
      </c>
    </row>
    <row r="383" spans="1:7" x14ac:dyDescent="0.3">
      <c r="A383" s="4">
        <f t="shared" ca="1" si="13"/>
        <v>0</v>
      </c>
      <c r="G383" s="4">
        <f t="shared" ca="1" si="12"/>
        <v>0</v>
      </c>
    </row>
    <row r="384" spans="1:7" x14ac:dyDescent="0.3">
      <c r="A384" s="4">
        <f t="shared" ca="1" si="13"/>
        <v>0</v>
      </c>
      <c r="G384" s="4">
        <f t="shared" ca="1" si="12"/>
        <v>0</v>
      </c>
    </row>
    <row r="385" spans="1:7" x14ac:dyDescent="0.3">
      <c r="A385" s="4">
        <f t="shared" ca="1" si="13"/>
        <v>0</v>
      </c>
      <c r="G385" s="4">
        <f t="shared" ca="1" si="12"/>
        <v>0</v>
      </c>
    </row>
    <row r="386" spans="1:7" x14ac:dyDescent="0.3">
      <c r="A386" s="4">
        <f t="shared" ca="1" si="13"/>
        <v>0</v>
      </c>
      <c r="G386" s="4">
        <f t="shared" ca="1" si="12"/>
        <v>0</v>
      </c>
    </row>
    <row r="387" spans="1:7" x14ac:dyDescent="0.3">
      <c r="A387" s="4">
        <f t="shared" ca="1" si="13"/>
        <v>0</v>
      </c>
      <c r="G387" s="4">
        <f t="shared" ca="1" si="12"/>
        <v>0</v>
      </c>
    </row>
    <row r="388" spans="1:7" x14ac:dyDescent="0.3">
      <c r="A388" s="4">
        <f t="shared" ca="1" si="13"/>
        <v>0</v>
      </c>
      <c r="G388" s="4">
        <f t="shared" ca="1" si="12"/>
        <v>0</v>
      </c>
    </row>
    <row r="389" spans="1:7" x14ac:dyDescent="0.3">
      <c r="A389" s="4">
        <f t="shared" ca="1" si="13"/>
        <v>0</v>
      </c>
      <c r="G389" s="4">
        <f t="shared" ca="1" si="12"/>
        <v>0</v>
      </c>
    </row>
    <row r="390" spans="1:7" x14ac:dyDescent="0.3">
      <c r="A390" s="4">
        <f t="shared" ca="1" si="13"/>
        <v>0</v>
      </c>
      <c r="G390" s="4">
        <f t="shared" ca="1" si="12"/>
        <v>0</v>
      </c>
    </row>
    <row r="391" spans="1:7" x14ac:dyDescent="0.3">
      <c r="A391" s="4">
        <f t="shared" ca="1" si="13"/>
        <v>0</v>
      </c>
      <c r="G391" s="4">
        <f t="shared" ca="1" si="12"/>
        <v>0</v>
      </c>
    </row>
    <row r="392" spans="1:7" x14ac:dyDescent="0.3">
      <c r="A392" s="4">
        <f t="shared" ca="1" si="13"/>
        <v>0</v>
      </c>
      <c r="G392" s="4">
        <f t="shared" ca="1" si="12"/>
        <v>0</v>
      </c>
    </row>
    <row r="393" spans="1:7" x14ac:dyDescent="0.3">
      <c r="A393" s="4">
        <f t="shared" ca="1" si="13"/>
        <v>0</v>
      </c>
      <c r="G393" s="4">
        <f t="shared" ca="1" si="12"/>
        <v>0</v>
      </c>
    </row>
    <row r="394" spans="1:7" x14ac:dyDescent="0.3">
      <c r="A394" s="4">
        <f t="shared" ca="1" si="13"/>
        <v>0</v>
      </c>
      <c r="G394" s="4">
        <f t="shared" ca="1" si="12"/>
        <v>0</v>
      </c>
    </row>
    <row r="395" spans="1:7" x14ac:dyDescent="0.3">
      <c r="A395" s="4">
        <f t="shared" ca="1" si="13"/>
        <v>0</v>
      </c>
      <c r="G395" s="4">
        <f t="shared" ca="1" si="12"/>
        <v>0</v>
      </c>
    </row>
    <row r="396" spans="1:7" x14ac:dyDescent="0.3">
      <c r="A396" s="4">
        <f t="shared" ca="1" si="13"/>
        <v>0</v>
      </c>
      <c r="G396" s="4">
        <f t="shared" ca="1" si="12"/>
        <v>0</v>
      </c>
    </row>
    <row r="397" spans="1:7" x14ac:dyDescent="0.3">
      <c r="A397" s="4">
        <f t="shared" ca="1" si="13"/>
        <v>0</v>
      </c>
      <c r="G397" s="4">
        <f t="shared" ca="1" si="12"/>
        <v>0</v>
      </c>
    </row>
    <row r="398" spans="1:7" x14ac:dyDescent="0.3">
      <c r="A398" s="4">
        <f t="shared" ca="1" si="13"/>
        <v>0</v>
      </c>
      <c r="G398" s="4">
        <f t="shared" ca="1" si="12"/>
        <v>0</v>
      </c>
    </row>
    <row r="399" spans="1:7" x14ac:dyDescent="0.3">
      <c r="A399" s="4">
        <f t="shared" ca="1" si="13"/>
        <v>0</v>
      </c>
      <c r="G399" s="4">
        <f t="shared" ca="1" si="12"/>
        <v>0</v>
      </c>
    </row>
    <row r="400" spans="1:7" x14ac:dyDescent="0.3">
      <c r="A400" s="4">
        <f t="shared" ca="1" si="13"/>
        <v>0</v>
      </c>
      <c r="G400" s="4">
        <f t="shared" ref="G400:G463" ca="1" si="14">OFFSET($H400,0,LangOffset,1,1)</f>
        <v>0</v>
      </c>
    </row>
    <row r="401" spans="1:7" x14ac:dyDescent="0.3">
      <c r="A401" s="4">
        <f t="shared" ca="1" si="13"/>
        <v>0</v>
      </c>
      <c r="G401" s="4">
        <f t="shared" ca="1" si="14"/>
        <v>0</v>
      </c>
    </row>
    <row r="402" spans="1:7" x14ac:dyDescent="0.3">
      <c r="A402" s="4">
        <f t="shared" ca="1" si="13"/>
        <v>0</v>
      </c>
      <c r="G402" s="4">
        <f t="shared" ca="1" si="14"/>
        <v>0</v>
      </c>
    </row>
    <row r="403" spans="1:7" x14ac:dyDescent="0.3">
      <c r="A403" s="4">
        <f t="shared" ca="1" si="13"/>
        <v>0</v>
      </c>
      <c r="G403" s="4">
        <f t="shared" ca="1" si="14"/>
        <v>0</v>
      </c>
    </row>
    <row r="404" spans="1:7" x14ac:dyDescent="0.3">
      <c r="A404" s="4">
        <f t="shared" ca="1" si="13"/>
        <v>0</v>
      </c>
      <c r="G404" s="4">
        <f t="shared" ca="1" si="14"/>
        <v>0</v>
      </c>
    </row>
    <row r="405" spans="1:7" x14ac:dyDescent="0.3">
      <c r="A405" s="4">
        <f t="shared" ca="1" si="13"/>
        <v>0</v>
      </c>
      <c r="G405" s="4">
        <f t="shared" ca="1" si="14"/>
        <v>0</v>
      </c>
    </row>
    <row r="406" spans="1:7" x14ac:dyDescent="0.3">
      <c r="A406" s="4">
        <f t="shared" ca="1" si="13"/>
        <v>0</v>
      </c>
      <c r="G406" s="4">
        <f t="shared" ca="1" si="14"/>
        <v>0</v>
      </c>
    </row>
    <row r="407" spans="1:7" x14ac:dyDescent="0.3">
      <c r="A407" s="4">
        <f t="shared" ca="1" si="13"/>
        <v>0</v>
      </c>
      <c r="G407" s="4">
        <f t="shared" ca="1" si="14"/>
        <v>0</v>
      </c>
    </row>
    <row r="408" spans="1:7" x14ac:dyDescent="0.3">
      <c r="A408" s="4">
        <f t="shared" ca="1" si="13"/>
        <v>0</v>
      </c>
      <c r="G408" s="4">
        <f t="shared" ca="1" si="14"/>
        <v>0</v>
      </c>
    </row>
    <row r="409" spans="1:7" x14ac:dyDescent="0.3">
      <c r="A409" s="4">
        <f t="shared" ca="1" si="13"/>
        <v>0</v>
      </c>
      <c r="G409" s="4">
        <f t="shared" ca="1" si="14"/>
        <v>0</v>
      </c>
    </row>
    <row r="410" spans="1:7" x14ac:dyDescent="0.3">
      <c r="A410" s="4">
        <f t="shared" ca="1" si="13"/>
        <v>0</v>
      </c>
      <c r="G410" s="4">
        <f t="shared" ca="1" si="14"/>
        <v>0</v>
      </c>
    </row>
    <row r="411" spans="1:7" x14ac:dyDescent="0.3">
      <c r="A411" s="4">
        <f t="shared" ca="1" si="13"/>
        <v>0</v>
      </c>
      <c r="G411" s="4">
        <f t="shared" ca="1" si="14"/>
        <v>0</v>
      </c>
    </row>
    <row r="412" spans="1:7" x14ac:dyDescent="0.3">
      <c r="A412" s="4">
        <f t="shared" ca="1" si="13"/>
        <v>0</v>
      </c>
      <c r="G412" s="4">
        <f t="shared" ca="1" si="14"/>
        <v>0</v>
      </c>
    </row>
    <row r="413" spans="1:7" x14ac:dyDescent="0.3">
      <c r="A413" s="4">
        <f t="shared" ca="1" si="13"/>
        <v>0</v>
      </c>
      <c r="G413" s="4">
        <f t="shared" ca="1" si="14"/>
        <v>0</v>
      </c>
    </row>
    <row r="414" spans="1:7" x14ac:dyDescent="0.3">
      <c r="A414" s="4">
        <f t="shared" ca="1" si="13"/>
        <v>0</v>
      </c>
      <c r="G414" s="4">
        <f t="shared" ca="1" si="14"/>
        <v>0</v>
      </c>
    </row>
    <row r="415" spans="1:7" x14ac:dyDescent="0.3">
      <c r="A415" s="4">
        <f t="shared" ca="1" si="13"/>
        <v>0</v>
      </c>
      <c r="G415" s="4">
        <f t="shared" ca="1" si="14"/>
        <v>0</v>
      </c>
    </row>
    <row r="416" spans="1:7" x14ac:dyDescent="0.3">
      <c r="A416" s="4">
        <f t="shared" ca="1" si="13"/>
        <v>0</v>
      </c>
      <c r="G416" s="4">
        <f t="shared" ca="1" si="14"/>
        <v>0</v>
      </c>
    </row>
    <row r="417" spans="1:7" x14ac:dyDescent="0.3">
      <c r="A417" s="4">
        <f t="shared" ca="1" si="13"/>
        <v>0</v>
      </c>
      <c r="G417" s="4">
        <f t="shared" ca="1" si="14"/>
        <v>0</v>
      </c>
    </row>
    <row r="418" spans="1:7" x14ac:dyDescent="0.3">
      <c r="A418" s="4">
        <f t="shared" ca="1" si="13"/>
        <v>0</v>
      </c>
      <c r="G418" s="4">
        <f t="shared" ca="1" si="14"/>
        <v>0</v>
      </c>
    </row>
    <row r="419" spans="1:7" x14ac:dyDescent="0.3">
      <c r="A419" s="4">
        <f t="shared" ca="1" si="13"/>
        <v>0</v>
      </c>
      <c r="G419" s="4">
        <f t="shared" ca="1" si="14"/>
        <v>0</v>
      </c>
    </row>
    <row r="420" spans="1:7" x14ac:dyDescent="0.3">
      <c r="A420" s="4">
        <f t="shared" ca="1" si="13"/>
        <v>0</v>
      </c>
      <c r="G420" s="4">
        <f t="shared" ca="1" si="14"/>
        <v>0</v>
      </c>
    </row>
    <row r="421" spans="1:7" x14ac:dyDescent="0.3">
      <c r="A421" s="4">
        <f t="shared" ca="1" si="13"/>
        <v>0</v>
      </c>
      <c r="G421" s="4">
        <f t="shared" ca="1" si="14"/>
        <v>0</v>
      </c>
    </row>
    <row r="422" spans="1:7" x14ac:dyDescent="0.3">
      <c r="A422" s="4">
        <f t="shared" ref="A422:A485" ca="1" si="15">OFFSET($B422,0,LangOffset,1,1)</f>
        <v>0</v>
      </c>
      <c r="G422" s="4">
        <f t="shared" ca="1" si="14"/>
        <v>0</v>
      </c>
    </row>
    <row r="423" spans="1:7" x14ac:dyDescent="0.3">
      <c r="A423" s="4">
        <f t="shared" ca="1" si="15"/>
        <v>0</v>
      </c>
      <c r="G423" s="4">
        <f t="shared" ca="1" si="14"/>
        <v>0</v>
      </c>
    </row>
    <row r="424" spans="1:7" x14ac:dyDescent="0.3">
      <c r="A424" s="4">
        <f t="shared" ca="1" si="15"/>
        <v>0</v>
      </c>
      <c r="G424" s="4">
        <f t="shared" ca="1" si="14"/>
        <v>0</v>
      </c>
    </row>
    <row r="425" spans="1:7" x14ac:dyDescent="0.3">
      <c r="A425" s="4">
        <f t="shared" ca="1" si="15"/>
        <v>0</v>
      </c>
      <c r="G425" s="4">
        <f t="shared" ca="1" si="14"/>
        <v>0</v>
      </c>
    </row>
    <row r="426" spans="1:7" x14ac:dyDescent="0.3">
      <c r="A426" s="4">
        <f t="shared" ca="1" si="15"/>
        <v>0</v>
      </c>
      <c r="G426" s="4">
        <f t="shared" ca="1" si="14"/>
        <v>0</v>
      </c>
    </row>
    <row r="427" spans="1:7" x14ac:dyDescent="0.3">
      <c r="A427" s="4">
        <f t="shared" ca="1" si="15"/>
        <v>0</v>
      </c>
      <c r="G427" s="4">
        <f t="shared" ca="1" si="14"/>
        <v>0</v>
      </c>
    </row>
    <row r="428" spans="1:7" x14ac:dyDescent="0.3">
      <c r="A428" s="4">
        <f t="shared" ca="1" si="15"/>
        <v>0</v>
      </c>
      <c r="G428" s="4">
        <f t="shared" ca="1" si="14"/>
        <v>0</v>
      </c>
    </row>
    <row r="429" spans="1:7" x14ac:dyDescent="0.3">
      <c r="A429" s="4">
        <f t="shared" ca="1" si="15"/>
        <v>0</v>
      </c>
      <c r="G429" s="4">
        <f t="shared" ca="1" si="14"/>
        <v>0</v>
      </c>
    </row>
    <row r="430" spans="1:7" x14ac:dyDescent="0.3">
      <c r="A430" s="4">
        <f t="shared" ca="1" si="15"/>
        <v>0</v>
      </c>
      <c r="G430" s="4">
        <f t="shared" ca="1" si="14"/>
        <v>0</v>
      </c>
    </row>
    <row r="431" spans="1:7" x14ac:dyDescent="0.3">
      <c r="A431" s="4">
        <f t="shared" ca="1" si="15"/>
        <v>0</v>
      </c>
      <c r="G431" s="4">
        <f t="shared" ca="1" si="14"/>
        <v>0</v>
      </c>
    </row>
    <row r="432" spans="1:7" x14ac:dyDescent="0.3">
      <c r="A432" s="4">
        <f t="shared" ca="1" si="15"/>
        <v>0</v>
      </c>
      <c r="G432" s="4">
        <f t="shared" ca="1" si="14"/>
        <v>0</v>
      </c>
    </row>
    <row r="433" spans="1:7" x14ac:dyDescent="0.3">
      <c r="A433" s="4">
        <f t="shared" ca="1" si="15"/>
        <v>0</v>
      </c>
      <c r="G433" s="4">
        <f t="shared" ca="1" si="14"/>
        <v>0</v>
      </c>
    </row>
    <row r="434" spans="1:7" x14ac:dyDescent="0.3">
      <c r="A434" s="4">
        <f t="shared" ca="1" si="15"/>
        <v>0</v>
      </c>
      <c r="G434" s="4">
        <f t="shared" ca="1" si="14"/>
        <v>0</v>
      </c>
    </row>
    <row r="435" spans="1:7" x14ac:dyDescent="0.3">
      <c r="A435" s="4">
        <f t="shared" ca="1" si="15"/>
        <v>0</v>
      </c>
      <c r="G435" s="4">
        <f t="shared" ca="1" si="14"/>
        <v>0</v>
      </c>
    </row>
    <row r="436" spans="1:7" x14ac:dyDescent="0.3">
      <c r="A436" s="4">
        <f t="shared" ca="1" si="15"/>
        <v>0</v>
      </c>
      <c r="G436" s="4">
        <f t="shared" ca="1" si="14"/>
        <v>0</v>
      </c>
    </row>
    <row r="437" spans="1:7" x14ac:dyDescent="0.3">
      <c r="A437" s="4">
        <f t="shared" ca="1" si="15"/>
        <v>0</v>
      </c>
      <c r="G437" s="4">
        <f t="shared" ca="1" si="14"/>
        <v>0</v>
      </c>
    </row>
    <row r="438" spans="1:7" x14ac:dyDescent="0.3">
      <c r="A438" s="4">
        <f t="shared" ca="1" si="15"/>
        <v>0</v>
      </c>
      <c r="G438" s="4">
        <f t="shared" ca="1" si="14"/>
        <v>0</v>
      </c>
    </row>
    <row r="439" spans="1:7" x14ac:dyDescent="0.3">
      <c r="A439" s="4">
        <f t="shared" ca="1" si="15"/>
        <v>0</v>
      </c>
      <c r="G439" s="4">
        <f t="shared" ca="1" si="14"/>
        <v>0</v>
      </c>
    </row>
    <row r="440" spans="1:7" x14ac:dyDescent="0.3">
      <c r="A440" s="4">
        <f t="shared" ca="1" si="15"/>
        <v>0</v>
      </c>
      <c r="G440" s="4">
        <f t="shared" ca="1" si="14"/>
        <v>0</v>
      </c>
    </row>
    <row r="441" spans="1:7" x14ac:dyDescent="0.3">
      <c r="A441" s="4">
        <f t="shared" ca="1" si="15"/>
        <v>0</v>
      </c>
      <c r="G441" s="4">
        <f t="shared" ca="1" si="14"/>
        <v>0</v>
      </c>
    </row>
    <row r="442" spans="1:7" x14ac:dyDescent="0.3">
      <c r="A442" s="4">
        <f t="shared" ca="1" si="15"/>
        <v>0</v>
      </c>
      <c r="G442" s="4">
        <f t="shared" ca="1" si="14"/>
        <v>0</v>
      </c>
    </row>
    <row r="443" spans="1:7" x14ac:dyDescent="0.3">
      <c r="A443" s="4">
        <f t="shared" ca="1" si="15"/>
        <v>0</v>
      </c>
      <c r="G443" s="4">
        <f t="shared" ca="1" si="14"/>
        <v>0</v>
      </c>
    </row>
    <row r="444" spans="1:7" x14ac:dyDescent="0.3">
      <c r="A444" s="4">
        <f t="shared" ca="1" si="15"/>
        <v>0</v>
      </c>
      <c r="G444" s="4">
        <f t="shared" ca="1" si="14"/>
        <v>0</v>
      </c>
    </row>
    <row r="445" spans="1:7" x14ac:dyDescent="0.3">
      <c r="A445" s="4">
        <f t="shared" ca="1" si="15"/>
        <v>0</v>
      </c>
      <c r="G445" s="4">
        <f t="shared" ca="1" si="14"/>
        <v>0</v>
      </c>
    </row>
    <row r="446" spans="1:7" x14ac:dyDescent="0.3">
      <c r="A446" s="4">
        <f t="shared" ca="1" si="15"/>
        <v>0</v>
      </c>
      <c r="G446" s="4">
        <f t="shared" ca="1" si="14"/>
        <v>0</v>
      </c>
    </row>
    <row r="447" spans="1:7" x14ac:dyDescent="0.3">
      <c r="A447" s="4">
        <f t="shared" ca="1" si="15"/>
        <v>0</v>
      </c>
      <c r="G447" s="4">
        <f t="shared" ca="1" si="14"/>
        <v>0</v>
      </c>
    </row>
    <row r="448" spans="1:7" x14ac:dyDescent="0.3">
      <c r="A448" s="4">
        <f t="shared" ca="1" si="15"/>
        <v>0</v>
      </c>
      <c r="G448" s="4">
        <f t="shared" ca="1" si="14"/>
        <v>0</v>
      </c>
    </row>
    <row r="449" spans="1:7" x14ac:dyDescent="0.3">
      <c r="A449" s="4">
        <f t="shared" ca="1" si="15"/>
        <v>0</v>
      </c>
      <c r="G449" s="4">
        <f t="shared" ca="1" si="14"/>
        <v>0</v>
      </c>
    </row>
    <row r="450" spans="1:7" x14ac:dyDescent="0.3">
      <c r="A450" s="4">
        <f t="shared" ca="1" si="15"/>
        <v>0</v>
      </c>
      <c r="G450" s="4">
        <f t="shared" ca="1" si="14"/>
        <v>0</v>
      </c>
    </row>
    <row r="451" spans="1:7" x14ac:dyDescent="0.3">
      <c r="A451" s="4">
        <f t="shared" ca="1" si="15"/>
        <v>0</v>
      </c>
      <c r="G451" s="4">
        <f t="shared" ca="1" si="14"/>
        <v>0</v>
      </c>
    </row>
    <row r="452" spans="1:7" x14ac:dyDescent="0.3">
      <c r="A452" s="4">
        <f t="shared" ca="1" si="15"/>
        <v>0</v>
      </c>
      <c r="G452" s="4">
        <f t="shared" ca="1" si="14"/>
        <v>0</v>
      </c>
    </row>
    <row r="453" spans="1:7" x14ac:dyDescent="0.3">
      <c r="A453" s="4">
        <f t="shared" ca="1" si="15"/>
        <v>0</v>
      </c>
      <c r="G453" s="4">
        <f t="shared" ca="1" si="14"/>
        <v>0</v>
      </c>
    </row>
    <row r="454" spans="1:7" x14ac:dyDescent="0.3">
      <c r="A454" s="4">
        <f t="shared" ca="1" si="15"/>
        <v>0</v>
      </c>
      <c r="G454" s="4">
        <f t="shared" ca="1" si="14"/>
        <v>0</v>
      </c>
    </row>
    <row r="455" spans="1:7" x14ac:dyDescent="0.3">
      <c r="A455" s="4">
        <f t="shared" ca="1" si="15"/>
        <v>0</v>
      </c>
      <c r="G455" s="4">
        <f t="shared" ca="1" si="14"/>
        <v>0</v>
      </c>
    </row>
    <row r="456" spans="1:7" x14ac:dyDescent="0.3">
      <c r="A456" s="4">
        <f t="shared" ca="1" si="15"/>
        <v>0</v>
      </c>
      <c r="G456" s="4">
        <f t="shared" ca="1" si="14"/>
        <v>0</v>
      </c>
    </row>
    <row r="457" spans="1:7" x14ac:dyDescent="0.3">
      <c r="A457" s="4">
        <f t="shared" ca="1" si="15"/>
        <v>0</v>
      </c>
      <c r="G457" s="4">
        <f t="shared" ca="1" si="14"/>
        <v>0</v>
      </c>
    </row>
    <row r="458" spans="1:7" x14ac:dyDescent="0.3">
      <c r="A458" s="4">
        <f t="shared" ca="1" si="15"/>
        <v>0</v>
      </c>
      <c r="G458" s="4">
        <f t="shared" ca="1" si="14"/>
        <v>0</v>
      </c>
    </row>
    <row r="459" spans="1:7" x14ac:dyDescent="0.3">
      <c r="A459" s="4">
        <f t="shared" ca="1" si="15"/>
        <v>0</v>
      </c>
      <c r="G459" s="4">
        <f t="shared" ca="1" si="14"/>
        <v>0</v>
      </c>
    </row>
    <row r="460" spans="1:7" x14ac:dyDescent="0.3">
      <c r="A460" s="4">
        <f t="shared" ca="1" si="15"/>
        <v>0</v>
      </c>
      <c r="G460" s="4">
        <f t="shared" ca="1" si="14"/>
        <v>0</v>
      </c>
    </row>
    <row r="461" spans="1:7" x14ac:dyDescent="0.3">
      <c r="A461" s="4">
        <f t="shared" ca="1" si="15"/>
        <v>0</v>
      </c>
      <c r="G461" s="4">
        <f t="shared" ca="1" si="14"/>
        <v>0</v>
      </c>
    </row>
    <row r="462" spans="1:7" x14ac:dyDescent="0.3">
      <c r="A462" s="4">
        <f t="shared" ca="1" si="15"/>
        <v>0</v>
      </c>
      <c r="G462" s="4">
        <f t="shared" ca="1" si="14"/>
        <v>0</v>
      </c>
    </row>
    <row r="463" spans="1:7" x14ac:dyDescent="0.3">
      <c r="A463" s="4">
        <f t="shared" ca="1" si="15"/>
        <v>0</v>
      </c>
      <c r="G463" s="4">
        <f t="shared" ca="1" si="14"/>
        <v>0</v>
      </c>
    </row>
    <row r="464" spans="1:7" x14ac:dyDescent="0.3">
      <c r="A464" s="4">
        <f t="shared" ca="1" si="15"/>
        <v>0</v>
      </c>
      <c r="G464" s="4">
        <f t="shared" ref="G464:G501" ca="1" si="16">OFFSET($H464,0,LangOffset,1,1)</f>
        <v>0</v>
      </c>
    </row>
    <row r="465" spans="1:7" x14ac:dyDescent="0.3">
      <c r="A465" s="4">
        <f t="shared" ca="1" si="15"/>
        <v>0</v>
      </c>
      <c r="G465" s="4">
        <f t="shared" ca="1" si="16"/>
        <v>0</v>
      </c>
    </row>
    <row r="466" spans="1:7" x14ac:dyDescent="0.3">
      <c r="A466" s="4">
        <f t="shared" ca="1" si="15"/>
        <v>0</v>
      </c>
      <c r="G466" s="4">
        <f t="shared" ca="1" si="16"/>
        <v>0</v>
      </c>
    </row>
    <row r="467" spans="1:7" x14ac:dyDescent="0.3">
      <c r="A467" s="4">
        <f t="shared" ca="1" si="15"/>
        <v>0</v>
      </c>
      <c r="G467" s="4">
        <f t="shared" ca="1" si="16"/>
        <v>0</v>
      </c>
    </row>
    <row r="468" spans="1:7" x14ac:dyDescent="0.3">
      <c r="A468" s="4">
        <f t="shared" ca="1" si="15"/>
        <v>0</v>
      </c>
      <c r="G468" s="4">
        <f t="shared" ca="1" si="16"/>
        <v>0</v>
      </c>
    </row>
    <row r="469" spans="1:7" x14ac:dyDescent="0.3">
      <c r="A469" s="4">
        <f t="shared" ca="1" si="15"/>
        <v>0</v>
      </c>
      <c r="G469" s="4">
        <f t="shared" ca="1" si="16"/>
        <v>0</v>
      </c>
    </row>
    <row r="470" spans="1:7" x14ac:dyDescent="0.3">
      <c r="A470" s="4">
        <f t="shared" ca="1" si="15"/>
        <v>0</v>
      </c>
      <c r="G470" s="4">
        <f t="shared" ca="1" si="16"/>
        <v>0</v>
      </c>
    </row>
    <row r="471" spans="1:7" x14ac:dyDescent="0.3">
      <c r="A471" s="4">
        <f t="shared" ca="1" si="15"/>
        <v>0</v>
      </c>
      <c r="G471" s="4">
        <f t="shared" ca="1" si="16"/>
        <v>0</v>
      </c>
    </row>
    <row r="472" spans="1:7" x14ac:dyDescent="0.3">
      <c r="A472" s="4">
        <f t="shared" ca="1" si="15"/>
        <v>0</v>
      </c>
      <c r="G472" s="4">
        <f t="shared" ca="1" si="16"/>
        <v>0</v>
      </c>
    </row>
    <row r="473" spans="1:7" x14ac:dyDescent="0.3">
      <c r="A473" s="4">
        <f t="shared" ca="1" si="15"/>
        <v>0</v>
      </c>
      <c r="G473" s="4">
        <f t="shared" ca="1" si="16"/>
        <v>0</v>
      </c>
    </row>
    <row r="474" spans="1:7" x14ac:dyDescent="0.3">
      <c r="A474" s="4">
        <f t="shared" ca="1" si="15"/>
        <v>0</v>
      </c>
      <c r="G474" s="4">
        <f t="shared" ca="1" si="16"/>
        <v>0</v>
      </c>
    </row>
    <row r="475" spans="1:7" x14ac:dyDescent="0.3">
      <c r="A475" s="4">
        <f t="shared" ca="1" si="15"/>
        <v>0</v>
      </c>
      <c r="G475" s="4">
        <f t="shared" ca="1" si="16"/>
        <v>0</v>
      </c>
    </row>
    <row r="476" spans="1:7" x14ac:dyDescent="0.3">
      <c r="A476" s="4">
        <f t="shared" ca="1" si="15"/>
        <v>0</v>
      </c>
      <c r="G476" s="4">
        <f t="shared" ca="1" si="16"/>
        <v>0</v>
      </c>
    </row>
    <row r="477" spans="1:7" x14ac:dyDescent="0.3">
      <c r="A477" s="4">
        <f t="shared" ca="1" si="15"/>
        <v>0</v>
      </c>
      <c r="G477" s="4">
        <f t="shared" ca="1" si="16"/>
        <v>0</v>
      </c>
    </row>
    <row r="478" spans="1:7" x14ac:dyDescent="0.3">
      <c r="A478" s="4">
        <f t="shared" ca="1" si="15"/>
        <v>0</v>
      </c>
      <c r="G478" s="4">
        <f t="shared" ca="1" si="16"/>
        <v>0</v>
      </c>
    </row>
    <row r="479" spans="1:7" x14ac:dyDescent="0.3">
      <c r="A479" s="4">
        <f t="shared" ca="1" si="15"/>
        <v>0</v>
      </c>
      <c r="G479" s="4">
        <f t="shared" ca="1" si="16"/>
        <v>0</v>
      </c>
    </row>
    <row r="480" spans="1:7" x14ac:dyDescent="0.3">
      <c r="A480" s="4">
        <f t="shared" ca="1" si="15"/>
        <v>0</v>
      </c>
      <c r="G480" s="4">
        <f t="shared" ca="1" si="16"/>
        <v>0</v>
      </c>
    </row>
    <row r="481" spans="1:7" x14ac:dyDescent="0.3">
      <c r="A481" s="4">
        <f t="shared" ca="1" si="15"/>
        <v>0</v>
      </c>
      <c r="G481" s="4">
        <f t="shared" ca="1" si="16"/>
        <v>0</v>
      </c>
    </row>
    <row r="482" spans="1:7" x14ac:dyDescent="0.3">
      <c r="A482" s="4">
        <f t="shared" ca="1" si="15"/>
        <v>0</v>
      </c>
      <c r="G482" s="4">
        <f t="shared" ca="1" si="16"/>
        <v>0</v>
      </c>
    </row>
    <row r="483" spans="1:7" x14ac:dyDescent="0.3">
      <c r="A483" s="4">
        <f t="shared" ca="1" si="15"/>
        <v>0</v>
      </c>
      <c r="G483" s="4">
        <f t="shared" ca="1" si="16"/>
        <v>0</v>
      </c>
    </row>
    <row r="484" spans="1:7" x14ac:dyDescent="0.3">
      <c r="A484" s="4">
        <f t="shared" ca="1" si="15"/>
        <v>0</v>
      </c>
      <c r="G484" s="4">
        <f t="shared" ca="1" si="16"/>
        <v>0</v>
      </c>
    </row>
    <row r="485" spans="1:7" x14ac:dyDescent="0.3">
      <c r="A485" s="4">
        <f t="shared" ca="1" si="15"/>
        <v>0</v>
      </c>
      <c r="G485" s="4">
        <f t="shared" ca="1" si="16"/>
        <v>0</v>
      </c>
    </row>
    <row r="486" spans="1:7" x14ac:dyDescent="0.3">
      <c r="A486" s="4">
        <f t="shared" ref="A486:A502" ca="1" si="17">OFFSET($B486,0,LangOffset,1,1)</f>
        <v>0</v>
      </c>
      <c r="G486" s="4">
        <f t="shared" ca="1" si="16"/>
        <v>0</v>
      </c>
    </row>
    <row r="487" spans="1:7" x14ac:dyDescent="0.3">
      <c r="A487" s="4">
        <f t="shared" ca="1" si="17"/>
        <v>0</v>
      </c>
      <c r="G487" s="4">
        <f t="shared" ca="1" si="16"/>
        <v>0</v>
      </c>
    </row>
    <row r="488" spans="1:7" x14ac:dyDescent="0.3">
      <c r="A488" s="4">
        <f t="shared" ca="1" si="17"/>
        <v>0</v>
      </c>
      <c r="G488" s="4">
        <f t="shared" ca="1" si="16"/>
        <v>0</v>
      </c>
    </row>
    <row r="489" spans="1:7" x14ac:dyDescent="0.3">
      <c r="A489" s="4">
        <f t="shared" ca="1" si="17"/>
        <v>0</v>
      </c>
      <c r="G489" s="4">
        <f t="shared" ca="1" si="16"/>
        <v>0</v>
      </c>
    </row>
    <row r="490" spans="1:7" x14ac:dyDescent="0.3">
      <c r="A490" s="4">
        <f t="shared" ca="1" si="17"/>
        <v>0</v>
      </c>
      <c r="G490" s="4">
        <f t="shared" ca="1" si="16"/>
        <v>0</v>
      </c>
    </row>
    <row r="491" spans="1:7" x14ac:dyDescent="0.3">
      <c r="A491" s="4">
        <f t="shared" ca="1" si="17"/>
        <v>0</v>
      </c>
      <c r="G491" s="4">
        <f t="shared" ca="1" si="16"/>
        <v>0</v>
      </c>
    </row>
    <row r="492" spans="1:7" x14ac:dyDescent="0.3">
      <c r="A492" s="4">
        <f t="shared" ca="1" si="17"/>
        <v>0</v>
      </c>
      <c r="G492" s="4">
        <f t="shared" ca="1" si="16"/>
        <v>0</v>
      </c>
    </row>
    <row r="493" spans="1:7" x14ac:dyDescent="0.3">
      <c r="A493" s="4">
        <f t="shared" ca="1" si="17"/>
        <v>0</v>
      </c>
      <c r="G493" s="4">
        <f t="shared" ca="1" si="16"/>
        <v>0</v>
      </c>
    </row>
    <row r="494" spans="1:7" x14ac:dyDescent="0.3">
      <c r="A494" s="4">
        <f t="shared" ca="1" si="17"/>
        <v>0</v>
      </c>
      <c r="G494" s="4">
        <f t="shared" ca="1" si="16"/>
        <v>0</v>
      </c>
    </row>
    <row r="495" spans="1:7" x14ac:dyDescent="0.3">
      <c r="A495" s="4">
        <f t="shared" ca="1" si="17"/>
        <v>0</v>
      </c>
      <c r="G495" s="4">
        <f t="shared" ca="1" si="16"/>
        <v>0</v>
      </c>
    </row>
    <row r="496" spans="1:7" x14ac:dyDescent="0.3">
      <c r="A496" s="4">
        <f t="shared" ca="1" si="17"/>
        <v>0</v>
      </c>
      <c r="G496" s="4">
        <f t="shared" ca="1" si="16"/>
        <v>0</v>
      </c>
    </row>
    <row r="497" spans="1:7" x14ac:dyDescent="0.3">
      <c r="A497" s="4">
        <f t="shared" ca="1" si="17"/>
        <v>0</v>
      </c>
      <c r="G497" s="4">
        <f t="shared" ca="1" si="16"/>
        <v>0</v>
      </c>
    </row>
    <row r="498" spans="1:7" x14ac:dyDescent="0.3">
      <c r="A498" s="4">
        <f t="shared" ca="1" si="17"/>
        <v>0</v>
      </c>
      <c r="G498" s="4">
        <f t="shared" ca="1" si="16"/>
        <v>0</v>
      </c>
    </row>
    <row r="499" spans="1:7" x14ac:dyDescent="0.3">
      <c r="A499" s="4">
        <f t="shared" ca="1" si="17"/>
        <v>0</v>
      </c>
      <c r="G499" s="4">
        <f t="shared" ca="1" si="16"/>
        <v>0</v>
      </c>
    </row>
    <row r="500" spans="1:7" x14ac:dyDescent="0.3">
      <c r="A500" s="4">
        <f t="shared" ca="1" si="17"/>
        <v>0</v>
      </c>
      <c r="G500" s="4">
        <f t="shared" ca="1" si="16"/>
        <v>0</v>
      </c>
    </row>
    <row r="501" spans="1:7" x14ac:dyDescent="0.3">
      <c r="A501" s="4">
        <f t="shared" ca="1" si="17"/>
        <v>0</v>
      </c>
      <c r="G501" s="4">
        <f t="shared" ca="1" si="16"/>
        <v>0</v>
      </c>
    </row>
    <row r="502" spans="1:7" x14ac:dyDescent="0.3">
      <c r="A502" s="4">
        <f t="shared" ca="1" si="17"/>
        <v>0</v>
      </c>
    </row>
  </sheetData>
  <sheetProtection algorithmName="SHA-512" hashValue="28eYOFUQ6MfR8GrUgUsSF9HZNrIMA/Djo38ItJ1KEaj2ww+2btw22jxq4aLY6RDb7BRF89JzcqPKbtcHqnK9EA==" saltValue="84+8VNO3Pdtg41yAPpLEPQ==" spinCount="100000" sheet="1" selectLockedCells="1" selectUnlockedCells="1"/>
  <phoneticPr fontId="4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7" tint="0.59999389629810485"/>
  </sheetPr>
  <dimension ref="A1:V243"/>
  <sheetViews>
    <sheetView zoomScale="60" zoomScaleNormal="60" workbookViewId="0">
      <selection activeCell="C15" sqref="C15"/>
    </sheetView>
  </sheetViews>
  <sheetFormatPr defaultColWidth="9" defaultRowHeight="14.5" x14ac:dyDescent="0.35"/>
  <cols>
    <col min="1" max="2" width="21.58203125" style="42" customWidth="1"/>
    <col min="3" max="3" width="66.08203125" style="42" customWidth="1"/>
    <col min="4" max="4" width="45.58203125" style="42" customWidth="1"/>
    <col min="5" max="5" width="39.58203125" style="42" customWidth="1"/>
    <col min="6" max="6" width="9" style="42"/>
    <col min="7" max="7" width="45.58203125" style="42" customWidth="1"/>
    <col min="8" max="8" width="31.08203125" style="42" customWidth="1"/>
    <col min="9" max="10" width="9" style="42"/>
    <col min="16" max="17" width="9" style="42"/>
    <col min="23" max="16384" width="9" style="42"/>
  </cols>
  <sheetData>
    <row r="1" spans="1:22" x14ac:dyDescent="0.35">
      <c r="A1" s="185"/>
      <c r="B1" s="185"/>
      <c r="C1" s="15" t="s">
        <v>160</v>
      </c>
      <c r="D1" s="185"/>
      <c r="E1" s="185"/>
      <c r="F1" s="185"/>
      <c r="G1" s="185"/>
      <c r="H1" s="185"/>
      <c r="I1" s="185"/>
      <c r="J1" s="185"/>
      <c r="L1" s="15" t="s">
        <v>161</v>
      </c>
      <c r="P1" s="185"/>
      <c r="Q1" s="185"/>
      <c r="S1" s="15" t="s">
        <v>120</v>
      </c>
    </row>
    <row r="2" spans="1:22" x14ac:dyDescent="0.35">
      <c r="A2" s="26" t="s">
        <v>16</v>
      </c>
      <c r="B2" s="26" t="s">
        <v>16</v>
      </c>
      <c r="C2" s="26" t="s">
        <v>6</v>
      </c>
      <c r="D2" s="26" t="s">
        <v>17</v>
      </c>
      <c r="E2" s="26" t="s">
        <v>18</v>
      </c>
      <c r="F2" s="50"/>
      <c r="G2" s="26" t="s">
        <v>6</v>
      </c>
      <c r="H2" s="26" t="s">
        <v>17</v>
      </c>
      <c r="I2" s="26" t="s">
        <v>18</v>
      </c>
      <c r="J2" s="185"/>
      <c r="K2" s="26" t="s">
        <v>16</v>
      </c>
      <c r="L2" s="26" t="s">
        <v>6</v>
      </c>
      <c r="M2" s="26" t="s">
        <v>17</v>
      </c>
      <c r="N2" s="26" t="s">
        <v>18</v>
      </c>
      <c r="O2" s="27"/>
      <c r="P2" s="185"/>
      <c r="Q2" s="185"/>
      <c r="R2" s="26" t="s">
        <v>16</v>
      </c>
      <c r="S2" s="26" t="s">
        <v>6</v>
      </c>
      <c r="T2" s="26" t="s">
        <v>17</v>
      </c>
      <c r="U2" s="26" t="s">
        <v>18</v>
      </c>
      <c r="V2" s="27"/>
    </row>
    <row r="3" spans="1:22" x14ac:dyDescent="0.35">
      <c r="A3" s="186" t="str">
        <f t="shared" ref="A3" ca="1" si="0">OFFSET(C3,0,LangOffset,1,1)</f>
        <v>Please select…</v>
      </c>
      <c r="B3" s="186" t="str">
        <f t="shared" ref="B3" ca="1" si="1">OFFSET(G3,0,LangOffset,1,1)</f>
        <v>Please select…</v>
      </c>
      <c r="C3" s="185" t="s">
        <v>2</v>
      </c>
      <c r="D3" s="52" t="s">
        <v>162</v>
      </c>
      <c r="E3" s="51" t="s">
        <v>163</v>
      </c>
      <c r="F3" s="51"/>
      <c r="G3" s="185" t="s">
        <v>2</v>
      </c>
      <c r="H3" s="52" t="s">
        <v>162</v>
      </c>
      <c r="I3" s="51" t="s">
        <v>163</v>
      </c>
      <c r="J3" s="185"/>
      <c r="K3" t="str">
        <f t="shared" ref="K3:K66" ca="1" si="2">OFFSET($L3,0,LangOffset,1,1)</f>
        <v>Please select your geography…</v>
      </c>
      <c r="L3" t="s">
        <v>1</v>
      </c>
      <c r="M3" s="39" t="s">
        <v>165</v>
      </c>
      <c r="N3" s="39" t="s">
        <v>166</v>
      </c>
      <c r="O3" s="39"/>
      <c r="P3" s="185"/>
      <c r="Q3" s="185"/>
      <c r="R3" t="str">
        <f ca="1">OFFSET($S3,0,LangOffset,1,1)</f>
        <v>Please select…</v>
      </c>
      <c r="S3" t="s">
        <v>2</v>
      </c>
      <c r="T3" s="39" t="s">
        <v>167</v>
      </c>
      <c r="U3" s="39" t="s">
        <v>163</v>
      </c>
      <c r="V3" s="39"/>
    </row>
    <row r="4" spans="1:22" x14ac:dyDescent="0.35">
      <c r="A4" s="186" t="str">
        <f ca="1">OFFSET(C4,0,LangOffset,1,1)</f>
        <v>TB/HIV - TB screening, testing and diagnosis among HIV patients</v>
      </c>
      <c r="B4" s="186" t="str">
        <f ca="1">OFFSET(G4,0,LangOffset,1,1)</f>
        <v>Percentage of people living with HIV newly initiated on ART who were screened for TB</v>
      </c>
      <c r="C4" s="54" t="s">
        <v>11</v>
      </c>
      <c r="D4" s="320" t="s">
        <v>1360</v>
      </c>
      <c r="E4" s="321" t="s">
        <v>1359</v>
      </c>
      <c r="F4" s="52"/>
      <c r="G4" s="324" t="s">
        <v>1364</v>
      </c>
      <c r="H4" s="317" t="s">
        <v>1347</v>
      </c>
      <c r="I4" s="54" t="s">
        <v>1333</v>
      </c>
      <c r="J4" s="185"/>
      <c r="K4" t="str">
        <f t="shared" ca="1" si="2"/>
        <v>Afghanistan</v>
      </c>
      <c r="L4" t="s">
        <v>168</v>
      </c>
      <c r="M4" t="s">
        <v>168</v>
      </c>
      <c r="N4" t="s">
        <v>169</v>
      </c>
      <c r="P4" s="185"/>
      <c r="Q4" s="185"/>
      <c r="R4" t="str">
        <f ca="1">OFFSET($S4,0,LangOffset,1,1)</f>
        <v>CCM</v>
      </c>
      <c r="S4" t="s">
        <v>170</v>
      </c>
      <c r="T4" s="39" t="s">
        <v>171</v>
      </c>
      <c r="U4" s="39" t="s">
        <v>172</v>
      </c>
      <c r="V4" s="39"/>
    </row>
    <row r="5" spans="1:22" x14ac:dyDescent="0.35">
      <c r="A5" s="186" t="str">
        <f ca="1">OFFSET(C5,0,LangOffset,1,1)</f>
        <v>TB/HIV - TB patients with known HIV status</v>
      </c>
      <c r="B5" s="186" t="str">
        <f ca="1">OFFSET(G5,0,LangOffset,1,1)</f>
        <v>Percentage of registered new and relapse TB patients with documented HIV status</v>
      </c>
      <c r="C5" s="187" t="s">
        <v>12</v>
      </c>
      <c r="D5" s="53" t="s">
        <v>1346</v>
      </c>
      <c r="E5" s="52" t="s">
        <v>1361</v>
      </c>
      <c r="F5" s="52"/>
      <c r="G5" s="324" t="s">
        <v>184</v>
      </c>
      <c r="H5" s="317" t="s">
        <v>1348</v>
      </c>
      <c r="I5" s="54" t="s">
        <v>1349</v>
      </c>
      <c r="J5" s="185"/>
      <c r="K5" t="str">
        <f t="shared" ca="1" si="2"/>
        <v>Albania</v>
      </c>
      <c r="L5" t="s">
        <v>173</v>
      </c>
      <c r="M5" t="s">
        <v>174</v>
      </c>
      <c r="N5" t="s">
        <v>173</v>
      </c>
      <c r="P5" s="185"/>
      <c r="Q5" s="185"/>
      <c r="R5" t="str">
        <f ca="1">OFFSET($S5,0,LangOffset,1,1)</f>
        <v>non-CCM</v>
      </c>
      <c r="S5" t="s">
        <v>175</v>
      </c>
      <c r="T5" s="39" t="s">
        <v>176</v>
      </c>
      <c r="U5" s="39" t="s">
        <v>177</v>
      </c>
      <c r="V5" s="39"/>
    </row>
    <row r="6" spans="1:22" x14ac:dyDescent="0.35">
      <c r="A6" s="186" t="str">
        <f ca="1">OFFSET(C6,0,LangOffset,1,1)</f>
        <v>TB/HIV - TB/HIV treatment and care</v>
      </c>
      <c r="B6" s="186" t="str">
        <f ca="1">OFFSET(G6,0,LangOffset,1,1)</f>
        <v>Percentage of HIV-positive TB patients (new and relapse) on ART during TB treatment</v>
      </c>
      <c r="C6" s="187" t="s">
        <v>186</v>
      </c>
      <c r="D6" s="317" t="s">
        <v>1344</v>
      </c>
      <c r="E6" s="52" t="s">
        <v>1345</v>
      </c>
      <c r="F6" s="52"/>
      <c r="G6" s="324" t="s">
        <v>187</v>
      </c>
      <c r="H6" s="317" t="s">
        <v>1335</v>
      </c>
      <c r="I6" s="54" t="s">
        <v>1336</v>
      </c>
      <c r="J6" s="185"/>
      <c r="K6" t="str">
        <f t="shared" ca="1" si="2"/>
        <v>Algeria</v>
      </c>
      <c r="L6" t="s">
        <v>178</v>
      </c>
      <c r="M6" t="s">
        <v>179</v>
      </c>
      <c r="N6" t="s">
        <v>180</v>
      </c>
      <c r="P6" s="185"/>
      <c r="Q6" s="185"/>
    </row>
    <row r="7" spans="1:22" x14ac:dyDescent="0.35">
      <c r="A7" s="186" t="str">
        <f ca="1">OFFSET(C7,0,LangOffset,1,1)</f>
        <v xml:space="preserve">TB/HIV - TB/HIV prevention (only for PLHIV) </v>
      </c>
      <c r="B7" s="186" t="str">
        <f ca="1">OFFSET(G7,0,LangOffset,1,1)</f>
        <v>Percentage of PLHIV currently enrolled in ART who started TB preventive therapy during the reporting period</v>
      </c>
      <c r="C7" s="187" t="s">
        <v>13</v>
      </c>
      <c r="D7" s="323" t="s">
        <v>1362</v>
      </c>
      <c r="E7" s="323" t="s">
        <v>1363</v>
      </c>
      <c r="F7"/>
      <c r="G7" s="324" t="s">
        <v>1365</v>
      </c>
      <c r="H7" s="322" t="s">
        <v>1337</v>
      </c>
      <c r="I7" s="322" t="s">
        <v>1338</v>
      </c>
      <c r="J7" s="185"/>
      <c r="K7" t="str">
        <f t="shared" ca="1" si="2"/>
        <v>Andorra</v>
      </c>
      <c r="L7" t="s">
        <v>182</v>
      </c>
      <c r="M7" t="s">
        <v>183</v>
      </c>
      <c r="N7" t="s">
        <v>182</v>
      </c>
      <c r="P7" s="185"/>
      <c r="Q7" s="185"/>
    </row>
    <row r="8" spans="1:22" x14ac:dyDescent="0.35">
      <c r="J8" s="185"/>
      <c r="K8" t="str">
        <f t="shared" ca="1" si="2"/>
        <v>Angola</v>
      </c>
      <c r="L8" t="s">
        <v>185</v>
      </c>
      <c r="M8" t="s">
        <v>185</v>
      </c>
      <c r="N8" t="s">
        <v>185</v>
      </c>
      <c r="P8" s="185"/>
      <c r="Q8" s="185"/>
    </row>
    <row r="9" spans="1:22" x14ac:dyDescent="0.35">
      <c r="J9" s="185"/>
      <c r="K9" t="str">
        <f t="shared" ca="1" si="2"/>
        <v>Antigua and Barbuda</v>
      </c>
      <c r="L9" t="s">
        <v>188</v>
      </c>
      <c r="M9" t="s">
        <v>189</v>
      </c>
      <c r="N9" t="s">
        <v>190</v>
      </c>
      <c r="P9" s="185"/>
      <c r="Q9" s="185"/>
    </row>
    <row r="10" spans="1:22" x14ac:dyDescent="0.35">
      <c r="J10" s="185"/>
      <c r="K10" t="str">
        <f t="shared" ca="1" si="2"/>
        <v>Argentina</v>
      </c>
      <c r="L10" t="s">
        <v>191</v>
      </c>
      <c r="M10" t="s">
        <v>192</v>
      </c>
      <c r="N10" t="s">
        <v>191</v>
      </c>
      <c r="P10" s="185"/>
      <c r="Q10" s="185"/>
    </row>
    <row r="11" spans="1:22" x14ac:dyDescent="0.35">
      <c r="A11" s="185"/>
      <c r="B11" s="185"/>
      <c r="C11" s="185"/>
      <c r="D11" s="185"/>
      <c r="E11" s="185"/>
      <c r="F11" s="185"/>
      <c r="G11" s="185"/>
      <c r="H11" s="185"/>
      <c r="I11" s="185"/>
      <c r="J11" s="185"/>
      <c r="K11" t="str">
        <f t="shared" ca="1" si="2"/>
        <v>Armenia</v>
      </c>
      <c r="L11" t="s">
        <v>193</v>
      </c>
      <c r="M11" t="s">
        <v>194</v>
      </c>
      <c r="N11" t="s">
        <v>193</v>
      </c>
      <c r="P11" s="185"/>
      <c r="Q11" s="185"/>
    </row>
    <row r="12" spans="1:22" x14ac:dyDescent="0.35">
      <c r="A12" s="185"/>
      <c r="B12" s="185"/>
      <c r="C12" s="185"/>
      <c r="D12" s="185"/>
      <c r="E12" s="185"/>
      <c r="F12" s="185"/>
      <c r="G12" s="185"/>
      <c r="H12" s="185"/>
      <c r="I12" s="185"/>
      <c r="J12" s="185"/>
      <c r="K12" t="str">
        <f t="shared" ca="1" si="2"/>
        <v>Aruba</v>
      </c>
      <c r="L12" t="s">
        <v>195</v>
      </c>
      <c r="M12" t="s">
        <v>195</v>
      </c>
      <c r="N12" t="s">
        <v>195</v>
      </c>
      <c r="P12" s="185"/>
      <c r="Q12" s="185"/>
    </row>
    <row r="13" spans="1:22" x14ac:dyDescent="0.35">
      <c r="A13" s="185"/>
      <c r="B13" s="185"/>
      <c r="C13" s="185"/>
      <c r="D13" s="185"/>
      <c r="E13" s="185"/>
      <c r="F13" s="185"/>
      <c r="G13" s="185"/>
      <c r="H13" s="185"/>
      <c r="I13" s="185"/>
      <c r="J13" s="185"/>
      <c r="K13" t="str">
        <f t="shared" ca="1" si="2"/>
        <v>Australia</v>
      </c>
      <c r="L13" t="s">
        <v>196</v>
      </c>
      <c r="M13" t="s">
        <v>197</v>
      </c>
      <c r="N13" t="s">
        <v>196</v>
      </c>
      <c r="P13" s="185"/>
      <c r="Q13" s="185"/>
    </row>
    <row r="14" spans="1:22" x14ac:dyDescent="0.35">
      <c r="A14" s="185"/>
      <c r="B14" s="185"/>
      <c r="C14" s="185"/>
      <c r="D14" s="185"/>
      <c r="E14" s="185"/>
      <c r="F14" s="185"/>
      <c r="G14" s="185"/>
      <c r="H14" s="185"/>
      <c r="I14" s="185"/>
      <c r="J14" s="185"/>
      <c r="K14" t="str">
        <f t="shared" ca="1" si="2"/>
        <v>Austria</v>
      </c>
      <c r="L14" t="s">
        <v>198</v>
      </c>
      <c r="M14" t="s">
        <v>199</v>
      </c>
      <c r="N14" t="s">
        <v>198</v>
      </c>
      <c r="P14" s="185"/>
      <c r="Q14" s="185"/>
    </row>
    <row r="15" spans="1:22" x14ac:dyDescent="0.35">
      <c r="A15" s="185"/>
      <c r="B15" s="185"/>
      <c r="C15" s="185"/>
      <c r="D15" s="185"/>
      <c r="E15" s="185"/>
      <c r="F15" s="185"/>
      <c r="G15" s="185"/>
      <c r="H15" s="185"/>
      <c r="I15" s="185"/>
      <c r="J15" s="185"/>
      <c r="K15" t="str">
        <f t="shared" ca="1" si="2"/>
        <v>Azerbaijan</v>
      </c>
      <c r="L15" t="s">
        <v>200</v>
      </c>
      <c r="M15" t="s">
        <v>201</v>
      </c>
      <c r="N15" t="s">
        <v>202</v>
      </c>
      <c r="P15" s="185"/>
      <c r="Q15" s="185"/>
    </row>
    <row r="16" spans="1:22" x14ac:dyDescent="0.35">
      <c r="A16" s="185"/>
      <c r="B16" s="185"/>
      <c r="C16" s="185"/>
      <c r="D16" s="185"/>
      <c r="E16" s="185"/>
      <c r="F16" s="185"/>
      <c r="G16" s="185"/>
      <c r="H16" s="185"/>
      <c r="I16" s="185"/>
      <c r="J16" s="185"/>
      <c r="K16" t="str">
        <f t="shared" ca="1" si="2"/>
        <v>Bahamas</v>
      </c>
      <c r="L16" t="s">
        <v>203</v>
      </c>
      <c r="M16" t="s">
        <v>203</v>
      </c>
      <c r="N16" t="s">
        <v>204</v>
      </c>
      <c r="P16" s="185"/>
      <c r="Q16" s="185"/>
    </row>
    <row r="17" spans="11:14" x14ac:dyDescent="0.35">
      <c r="K17" t="str">
        <f t="shared" ca="1" si="2"/>
        <v>Bahrain</v>
      </c>
      <c r="L17" t="s">
        <v>205</v>
      </c>
      <c r="M17" t="s">
        <v>206</v>
      </c>
      <c r="N17" t="s">
        <v>207</v>
      </c>
    </row>
    <row r="18" spans="11:14" x14ac:dyDescent="0.35">
      <c r="K18" t="str">
        <f t="shared" ca="1" si="2"/>
        <v>Bangladesh</v>
      </c>
      <c r="L18" t="s">
        <v>208</v>
      </c>
      <c r="M18" t="s">
        <v>208</v>
      </c>
      <c r="N18" t="s">
        <v>208</v>
      </c>
    </row>
    <row r="19" spans="11:14" x14ac:dyDescent="0.35">
      <c r="K19" t="str">
        <f t="shared" ca="1" si="2"/>
        <v>Barbados</v>
      </c>
      <c r="L19" t="s">
        <v>209</v>
      </c>
      <c r="M19" t="s">
        <v>210</v>
      </c>
      <c r="N19" t="s">
        <v>209</v>
      </c>
    </row>
    <row r="20" spans="11:14" x14ac:dyDescent="0.35">
      <c r="K20" t="str">
        <f t="shared" ca="1" si="2"/>
        <v>Belarus</v>
      </c>
      <c r="L20" t="s">
        <v>211</v>
      </c>
      <c r="M20" t="s">
        <v>212</v>
      </c>
      <c r="N20" t="s">
        <v>213</v>
      </c>
    </row>
    <row r="21" spans="11:14" x14ac:dyDescent="0.35">
      <c r="K21" t="str">
        <f t="shared" ca="1" si="2"/>
        <v>Belgium</v>
      </c>
      <c r="L21" t="s">
        <v>214</v>
      </c>
      <c r="M21" t="s">
        <v>215</v>
      </c>
      <c r="N21" t="s">
        <v>216</v>
      </c>
    </row>
    <row r="22" spans="11:14" x14ac:dyDescent="0.35">
      <c r="K22" t="str">
        <f t="shared" ca="1" si="2"/>
        <v>Belize</v>
      </c>
      <c r="L22" t="s">
        <v>217</v>
      </c>
      <c r="M22" t="s">
        <v>217</v>
      </c>
      <c r="N22" t="s">
        <v>218</v>
      </c>
    </row>
    <row r="23" spans="11:14" x14ac:dyDescent="0.35">
      <c r="K23" t="str">
        <f t="shared" ca="1" si="2"/>
        <v>Benin</v>
      </c>
      <c r="L23" t="s">
        <v>219</v>
      </c>
      <c r="M23" t="s">
        <v>220</v>
      </c>
      <c r="N23" t="s">
        <v>219</v>
      </c>
    </row>
    <row r="24" spans="11:14" x14ac:dyDescent="0.35">
      <c r="K24" t="str">
        <f t="shared" ca="1" si="2"/>
        <v>Bhutan</v>
      </c>
      <c r="L24" t="s">
        <v>221</v>
      </c>
      <c r="M24" t="s">
        <v>222</v>
      </c>
      <c r="N24" t="s">
        <v>223</v>
      </c>
    </row>
    <row r="25" spans="11:14" x14ac:dyDescent="0.35">
      <c r="K25" t="str">
        <f t="shared" ca="1" si="2"/>
        <v>Bolivia (Plurinational State)</v>
      </c>
      <c r="L25" t="s">
        <v>224</v>
      </c>
      <c r="M25" t="s">
        <v>225</v>
      </c>
      <c r="N25" t="s">
        <v>226</v>
      </c>
    </row>
    <row r="26" spans="11:14" x14ac:dyDescent="0.35">
      <c r="K26" t="str">
        <f t="shared" ca="1" si="2"/>
        <v>Bosnia and Herzegovina</v>
      </c>
      <c r="L26" t="s">
        <v>227</v>
      </c>
      <c r="M26" t="s">
        <v>228</v>
      </c>
      <c r="N26" t="s">
        <v>229</v>
      </c>
    </row>
    <row r="27" spans="11:14" x14ac:dyDescent="0.35">
      <c r="K27" t="str">
        <f t="shared" ca="1" si="2"/>
        <v>Botswana</v>
      </c>
      <c r="L27" t="s">
        <v>230</v>
      </c>
      <c r="M27" t="s">
        <v>230</v>
      </c>
      <c r="N27" t="s">
        <v>230</v>
      </c>
    </row>
    <row r="28" spans="11:14" x14ac:dyDescent="0.35">
      <c r="K28" t="str">
        <f t="shared" ca="1" si="2"/>
        <v>Brazil</v>
      </c>
      <c r="L28" t="s">
        <v>231</v>
      </c>
      <c r="M28" t="s">
        <v>232</v>
      </c>
      <c r="N28" t="s">
        <v>233</v>
      </c>
    </row>
    <row r="29" spans="11:14" x14ac:dyDescent="0.35">
      <c r="K29" t="str">
        <f t="shared" ca="1" si="2"/>
        <v>Brunei Darussalam</v>
      </c>
      <c r="L29" t="s">
        <v>234</v>
      </c>
      <c r="M29" t="s">
        <v>235</v>
      </c>
      <c r="N29" t="s">
        <v>234</v>
      </c>
    </row>
    <row r="30" spans="11:14" x14ac:dyDescent="0.35">
      <c r="K30" t="str">
        <f t="shared" ca="1" si="2"/>
        <v>Bulgaria</v>
      </c>
      <c r="L30" t="s">
        <v>236</v>
      </c>
      <c r="M30" t="s">
        <v>237</v>
      </c>
      <c r="N30" t="s">
        <v>236</v>
      </c>
    </row>
    <row r="31" spans="11:14" x14ac:dyDescent="0.35">
      <c r="K31" t="str">
        <f t="shared" ca="1" si="2"/>
        <v>Burkina Faso</v>
      </c>
      <c r="L31" t="s">
        <v>238</v>
      </c>
      <c r="M31" t="s">
        <v>238</v>
      </c>
      <c r="N31" t="s">
        <v>238</v>
      </c>
    </row>
    <row r="32" spans="11:14" x14ac:dyDescent="0.35">
      <c r="K32" t="str">
        <f t="shared" ca="1" si="2"/>
        <v>Burundi</v>
      </c>
      <c r="L32" t="s">
        <v>239</v>
      </c>
      <c r="M32" t="s">
        <v>239</v>
      </c>
      <c r="N32" t="s">
        <v>239</v>
      </c>
    </row>
    <row r="33" spans="11:14" x14ac:dyDescent="0.35">
      <c r="K33" t="str">
        <f t="shared" ca="1" si="2"/>
        <v>Cabo Verde</v>
      </c>
      <c r="L33" t="s">
        <v>240</v>
      </c>
      <c r="M33" t="s">
        <v>240</v>
      </c>
      <c r="N33" t="s">
        <v>240</v>
      </c>
    </row>
    <row r="34" spans="11:14" x14ac:dyDescent="0.35">
      <c r="K34" t="str">
        <f t="shared" ca="1" si="2"/>
        <v>Cambodia</v>
      </c>
      <c r="L34" t="s">
        <v>241</v>
      </c>
      <c r="M34" t="s">
        <v>242</v>
      </c>
      <c r="N34" t="s">
        <v>243</v>
      </c>
    </row>
    <row r="35" spans="11:14" x14ac:dyDescent="0.35">
      <c r="K35" t="str">
        <f t="shared" ca="1" si="2"/>
        <v>Cameroon</v>
      </c>
      <c r="L35" t="s">
        <v>244</v>
      </c>
      <c r="M35" t="s">
        <v>245</v>
      </c>
      <c r="N35" t="s">
        <v>246</v>
      </c>
    </row>
    <row r="36" spans="11:14" x14ac:dyDescent="0.35">
      <c r="K36" t="str">
        <f t="shared" ca="1" si="2"/>
        <v>Canada</v>
      </c>
      <c r="L36" t="s">
        <v>247</v>
      </c>
      <c r="M36" t="s">
        <v>247</v>
      </c>
      <c r="N36" t="s">
        <v>248</v>
      </c>
    </row>
    <row r="37" spans="11:14" x14ac:dyDescent="0.35">
      <c r="K37" t="str">
        <f t="shared" ca="1" si="2"/>
        <v>Central African Republic</v>
      </c>
      <c r="L37" t="s">
        <v>249</v>
      </c>
      <c r="M37" t="s">
        <v>250</v>
      </c>
      <c r="N37" t="s">
        <v>251</v>
      </c>
    </row>
    <row r="38" spans="11:14" x14ac:dyDescent="0.35">
      <c r="K38" t="str">
        <f t="shared" ca="1" si="2"/>
        <v>Chad</v>
      </c>
      <c r="L38" t="s">
        <v>252</v>
      </c>
      <c r="M38" t="s">
        <v>253</v>
      </c>
      <c r="N38" t="s">
        <v>252</v>
      </c>
    </row>
    <row r="39" spans="11:14" x14ac:dyDescent="0.35">
      <c r="K39" t="str">
        <f t="shared" ca="1" si="2"/>
        <v>Chile</v>
      </c>
      <c r="L39" t="s">
        <v>254</v>
      </c>
      <c r="M39" t="s">
        <v>255</v>
      </c>
      <c r="N39" t="s">
        <v>254</v>
      </c>
    </row>
    <row r="40" spans="11:14" x14ac:dyDescent="0.35">
      <c r="K40" t="str">
        <f t="shared" ca="1" si="2"/>
        <v>China</v>
      </c>
      <c r="L40" t="s">
        <v>256</v>
      </c>
      <c r="M40" t="s">
        <v>257</v>
      </c>
      <c r="N40" t="s">
        <v>256</v>
      </c>
    </row>
    <row r="41" spans="11:14" x14ac:dyDescent="0.35">
      <c r="K41" t="str">
        <f t="shared" ca="1" si="2"/>
        <v>Colombia</v>
      </c>
      <c r="L41" t="s">
        <v>258</v>
      </c>
      <c r="M41" t="s">
        <v>259</v>
      </c>
      <c r="N41" t="s">
        <v>258</v>
      </c>
    </row>
    <row r="42" spans="11:14" x14ac:dyDescent="0.35">
      <c r="K42" t="str">
        <f t="shared" ca="1" si="2"/>
        <v>Comoros</v>
      </c>
      <c r="L42" t="s">
        <v>260</v>
      </c>
      <c r="M42" t="s">
        <v>261</v>
      </c>
      <c r="N42" t="s">
        <v>262</v>
      </c>
    </row>
    <row r="43" spans="11:14" x14ac:dyDescent="0.35">
      <c r="K43" t="str">
        <f t="shared" ca="1" si="2"/>
        <v>Congo</v>
      </c>
      <c r="L43" t="s">
        <v>263</v>
      </c>
      <c r="M43" t="s">
        <v>263</v>
      </c>
      <c r="N43" t="s">
        <v>263</v>
      </c>
    </row>
    <row r="44" spans="11:14" x14ac:dyDescent="0.35">
      <c r="K44" t="str">
        <f t="shared" ca="1" si="2"/>
        <v>Congo (Democratic Republic)</v>
      </c>
      <c r="L44" t="s">
        <v>264</v>
      </c>
      <c r="M44" t="s">
        <v>265</v>
      </c>
      <c r="N44" t="s">
        <v>266</v>
      </c>
    </row>
    <row r="45" spans="11:14" x14ac:dyDescent="0.35">
      <c r="K45" t="str">
        <f t="shared" ca="1" si="2"/>
        <v>Cook Islands</v>
      </c>
      <c r="L45" t="s">
        <v>267</v>
      </c>
      <c r="M45" t="s">
        <v>268</v>
      </c>
      <c r="N45" t="s">
        <v>269</v>
      </c>
    </row>
    <row r="46" spans="11:14" x14ac:dyDescent="0.35">
      <c r="K46" t="str">
        <f t="shared" ca="1" si="2"/>
        <v>Costa Rica</v>
      </c>
      <c r="L46" t="s">
        <v>270</v>
      </c>
      <c r="M46" t="s">
        <v>270</v>
      </c>
      <c r="N46" t="s">
        <v>270</v>
      </c>
    </row>
    <row r="47" spans="11:14" x14ac:dyDescent="0.35">
      <c r="K47" t="str">
        <f t="shared" ca="1" si="2"/>
        <v>Côte d'Ivoire</v>
      </c>
      <c r="L47" t="s">
        <v>271</v>
      </c>
      <c r="M47" t="s">
        <v>271</v>
      </c>
      <c r="N47" t="s">
        <v>271</v>
      </c>
    </row>
    <row r="48" spans="11:14" x14ac:dyDescent="0.35">
      <c r="K48" t="str">
        <f t="shared" ca="1" si="2"/>
        <v>Croatia</v>
      </c>
      <c r="L48" t="s">
        <v>272</v>
      </c>
      <c r="M48" t="s">
        <v>273</v>
      </c>
      <c r="N48" t="s">
        <v>274</v>
      </c>
    </row>
    <row r="49" spans="11:14" x14ac:dyDescent="0.35">
      <c r="K49" t="str">
        <f t="shared" ca="1" si="2"/>
        <v>Cuba</v>
      </c>
      <c r="L49" t="s">
        <v>275</v>
      </c>
      <c r="M49" t="s">
        <v>275</v>
      </c>
      <c r="N49" t="s">
        <v>275</v>
      </c>
    </row>
    <row r="50" spans="11:14" x14ac:dyDescent="0.35">
      <c r="K50" t="str">
        <f t="shared" ca="1" si="2"/>
        <v>Curacao</v>
      </c>
      <c r="L50" t="s">
        <v>276</v>
      </c>
      <c r="M50" t="s">
        <v>277</v>
      </c>
      <c r="N50" t="s">
        <v>277</v>
      </c>
    </row>
    <row r="51" spans="11:14" x14ac:dyDescent="0.35">
      <c r="K51" t="str">
        <f t="shared" ca="1" si="2"/>
        <v>Cyprus</v>
      </c>
      <c r="L51" t="s">
        <v>278</v>
      </c>
      <c r="M51" t="s">
        <v>279</v>
      </c>
      <c r="N51" t="s">
        <v>280</v>
      </c>
    </row>
    <row r="52" spans="11:14" x14ac:dyDescent="0.35">
      <c r="K52" t="str">
        <f t="shared" ca="1" si="2"/>
        <v>Czechia</v>
      </c>
      <c r="L52" t="s">
        <v>281</v>
      </c>
      <c r="M52" t="s">
        <v>282</v>
      </c>
      <c r="N52" t="s">
        <v>283</v>
      </c>
    </row>
    <row r="53" spans="11:14" x14ac:dyDescent="0.35">
      <c r="K53" t="str">
        <f t="shared" ca="1" si="2"/>
        <v>Denmark</v>
      </c>
      <c r="L53" t="s">
        <v>284</v>
      </c>
      <c r="M53" t="s">
        <v>285</v>
      </c>
      <c r="N53" t="s">
        <v>286</v>
      </c>
    </row>
    <row r="54" spans="11:14" x14ac:dyDescent="0.35">
      <c r="K54" t="str">
        <f t="shared" ca="1" si="2"/>
        <v>Djibouti</v>
      </c>
      <c r="L54" t="s">
        <v>287</v>
      </c>
      <c r="M54" t="s">
        <v>287</v>
      </c>
      <c r="N54" t="s">
        <v>287</v>
      </c>
    </row>
    <row r="55" spans="11:14" x14ac:dyDescent="0.35">
      <c r="K55" t="str">
        <f t="shared" ca="1" si="2"/>
        <v>Dominica</v>
      </c>
      <c r="L55" t="s">
        <v>288</v>
      </c>
      <c r="M55" t="s">
        <v>289</v>
      </c>
      <c r="N55" t="s">
        <v>288</v>
      </c>
    </row>
    <row r="56" spans="11:14" x14ac:dyDescent="0.35">
      <c r="K56" t="str">
        <f t="shared" ca="1" si="2"/>
        <v>Dominican Republic</v>
      </c>
      <c r="L56" t="s">
        <v>290</v>
      </c>
      <c r="M56" t="s">
        <v>291</v>
      </c>
      <c r="N56" t="s">
        <v>292</v>
      </c>
    </row>
    <row r="57" spans="11:14" x14ac:dyDescent="0.35">
      <c r="K57" t="str">
        <f t="shared" ca="1" si="2"/>
        <v>Ecuador</v>
      </c>
      <c r="L57" t="s">
        <v>293</v>
      </c>
      <c r="M57" t="s">
        <v>294</v>
      </c>
      <c r="N57" t="s">
        <v>293</v>
      </c>
    </row>
    <row r="58" spans="11:14" x14ac:dyDescent="0.35">
      <c r="K58" t="str">
        <f t="shared" ca="1" si="2"/>
        <v>Egypt</v>
      </c>
      <c r="L58" t="s">
        <v>295</v>
      </c>
      <c r="M58" t="s">
        <v>296</v>
      </c>
      <c r="N58" t="s">
        <v>297</v>
      </c>
    </row>
    <row r="59" spans="11:14" x14ac:dyDescent="0.35">
      <c r="K59" t="str">
        <f t="shared" ca="1" si="2"/>
        <v>El Salvador</v>
      </c>
      <c r="L59" t="s">
        <v>298</v>
      </c>
      <c r="M59" t="s">
        <v>299</v>
      </c>
      <c r="N59" t="s">
        <v>298</v>
      </c>
    </row>
    <row r="60" spans="11:14" x14ac:dyDescent="0.35">
      <c r="K60" t="str">
        <f t="shared" ca="1" si="2"/>
        <v>Equatorial Guinea</v>
      </c>
      <c r="L60" t="s">
        <v>300</v>
      </c>
      <c r="M60" t="s">
        <v>301</v>
      </c>
      <c r="N60" t="s">
        <v>302</v>
      </c>
    </row>
    <row r="61" spans="11:14" x14ac:dyDescent="0.35">
      <c r="K61" t="str">
        <f t="shared" ca="1" si="2"/>
        <v>Eritrea</v>
      </c>
      <c r="L61" t="s">
        <v>303</v>
      </c>
      <c r="M61" t="s">
        <v>304</v>
      </c>
      <c r="N61" t="s">
        <v>303</v>
      </c>
    </row>
    <row r="62" spans="11:14" x14ac:dyDescent="0.35">
      <c r="K62" t="str">
        <f t="shared" ca="1" si="2"/>
        <v>Estonia</v>
      </c>
      <c r="L62" t="s">
        <v>305</v>
      </c>
      <c r="M62" t="s">
        <v>306</v>
      </c>
      <c r="N62" t="s">
        <v>305</v>
      </c>
    </row>
    <row r="63" spans="11:14" x14ac:dyDescent="0.35">
      <c r="K63" t="str">
        <f t="shared" ca="1" si="2"/>
        <v>Eswatini</v>
      </c>
      <c r="L63" t="s">
        <v>307</v>
      </c>
      <c r="M63" t="s">
        <v>307</v>
      </c>
      <c r="N63" t="s">
        <v>307</v>
      </c>
    </row>
    <row r="64" spans="11:14" x14ac:dyDescent="0.35">
      <c r="K64" t="str">
        <f t="shared" ca="1" si="2"/>
        <v>Ethiopia</v>
      </c>
      <c r="L64" t="s">
        <v>308</v>
      </c>
      <c r="M64" t="s">
        <v>309</v>
      </c>
      <c r="N64" t="s">
        <v>310</v>
      </c>
    </row>
    <row r="65" spans="11:14" x14ac:dyDescent="0.35">
      <c r="K65" t="str">
        <f t="shared" ca="1" si="2"/>
        <v>Faeroe Islands</v>
      </c>
      <c r="L65" t="s">
        <v>311</v>
      </c>
      <c r="M65" t="s">
        <v>312</v>
      </c>
      <c r="N65" t="s">
        <v>313</v>
      </c>
    </row>
    <row r="66" spans="11:14" x14ac:dyDescent="0.35">
      <c r="K66" t="str">
        <f t="shared" ca="1" si="2"/>
        <v>Fiji</v>
      </c>
      <c r="L66" t="s">
        <v>314</v>
      </c>
      <c r="M66" t="s">
        <v>315</v>
      </c>
      <c r="N66" t="s">
        <v>314</v>
      </c>
    </row>
    <row r="67" spans="11:14" x14ac:dyDescent="0.35">
      <c r="K67" t="str">
        <f t="shared" ref="K67:K130" ca="1" si="3">OFFSET($L67,0,LangOffset,1,1)</f>
        <v>Finland</v>
      </c>
      <c r="L67" t="s">
        <v>316</v>
      </c>
      <c r="M67" t="s">
        <v>317</v>
      </c>
      <c r="N67" t="s">
        <v>318</v>
      </c>
    </row>
    <row r="68" spans="11:14" x14ac:dyDescent="0.35">
      <c r="K68" t="str">
        <f t="shared" ca="1" si="3"/>
        <v>France</v>
      </c>
      <c r="L68" t="s">
        <v>319</v>
      </c>
      <c r="M68" t="s">
        <v>319</v>
      </c>
      <c r="N68" t="s">
        <v>320</v>
      </c>
    </row>
    <row r="69" spans="11:14" x14ac:dyDescent="0.35">
      <c r="K69" t="str">
        <f t="shared" ca="1" si="3"/>
        <v>Gabon</v>
      </c>
      <c r="L69" t="s">
        <v>321</v>
      </c>
      <c r="M69" t="s">
        <v>321</v>
      </c>
      <c r="N69" t="s">
        <v>322</v>
      </c>
    </row>
    <row r="70" spans="11:14" x14ac:dyDescent="0.35">
      <c r="K70" t="str">
        <f t="shared" ca="1" si="3"/>
        <v>Gambia</v>
      </c>
      <c r="L70" t="s">
        <v>323</v>
      </c>
      <c r="M70" t="s">
        <v>324</v>
      </c>
      <c r="N70" t="s">
        <v>323</v>
      </c>
    </row>
    <row r="71" spans="11:14" x14ac:dyDescent="0.35">
      <c r="K71" t="str">
        <f t="shared" ca="1" si="3"/>
        <v>Georgia</v>
      </c>
      <c r="L71" t="s">
        <v>325</v>
      </c>
      <c r="M71" t="s">
        <v>326</v>
      </c>
      <c r="N71" t="s">
        <v>325</v>
      </c>
    </row>
    <row r="72" spans="11:14" x14ac:dyDescent="0.35">
      <c r="K72" t="str">
        <f t="shared" ca="1" si="3"/>
        <v>Germany</v>
      </c>
      <c r="L72" t="s">
        <v>327</v>
      </c>
      <c r="M72" t="s">
        <v>328</v>
      </c>
      <c r="N72" t="s">
        <v>329</v>
      </c>
    </row>
    <row r="73" spans="11:14" x14ac:dyDescent="0.35">
      <c r="K73" t="str">
        <f t="shared" ca="1" si="3"/>
        <v>Ghana</v>
      </c>
      <c r="L73" t="s">
        <v>330</v>
      </c>
      <c r="M73" t="s">
        <v>330</v>
      </c>
      <c r="N73" t="s">
        <v>330</v>
      </c>
    </row>
    <row r="74" spans="11:14" x14ac:dyDescent="0.35">
      <c r="K74" t="str">
        <f t="shared" ca="1" si="3"/>
        <v>Greece</v>
      </c>
      <c r="L74" t="s">
        <v>331</v>
      </c>
      <c r="M74" t="s">
        <v>332</v>
      </c>
      <c r="N74" t="s">
        <v>333</v>
      </c>
    </row>
    <row r="75" spans="11:14" x14ac:dyDescent="0.35">
      <c r="K75" t="str">
        <f t="shared" ca="1" si="3"/>
        <v>Greenland</v>
      </c>
      <c r="L75" t="s">
        <v>334</v>
      </c>
      <c r="M75" t="s">
        <v>335</v>
      </c>
      <c r="N75" t="s">
        <v>336</v>
      </c>
    </row>
    <row r="76" spans="11:14" x14ac:dyDescent="0.35">
      <c r="K76" t="str">
        <f t="shared" ca="1" si="3"/>
        <v>Grenada</v>
      </c>
      <c r="L76" t="s">
        <v>337</v>
      </c>
      <c r="M76" t="s">
        <v>338</v>
      </c>
      <c r="N76" t="s">
        <v>339</v>
      </c>
    </row>
    <row r="77" spans="11:14" x14ac:dyDescent="0.35">
      <c r="K77" t="str">
        <f t="shared" ca="1" si="3"/>
        <v>Guatemala</v>
      </c>
      <c r="L77" t="s">
        <v>340</v>
      </c>
      <c r="M77" t="s">
        <v>340</v>
      </c>
      <c r="N77" t="s">
        <v>340</v>
      </c>
    </row>
    <row r="78" spans="11:14" x14ac:dyDescent="0.35">
      <c r="K78" t="str">
        <f t="shared" ca="1" si="3"/>
        <v>Guinea</v>
      </c>
      <c r="L78" t="s">
        <v>341</v>
      </c>
      <c r="M78" t="s">
        <v>342</v>
      </c>
      <c r="N78" t="s">
        <v>341</v>
      </c>
    </row>
    <row r="79" spans="11:14" x14ac:dyDescent="0.35">
      <c r="K79" t="str">
        <f t="shared" ca="1" si="3"/>
        <v>Guinea-Bissau</v>
      </c>
      <c r="L79" t="s">
        <v>343</v>
      </c>
      <c r="M79" t="s">
        <v>344</v>
      </c>
      <c r="N79" t="s">
        <v>345</v>
      </c>
    </row>
    <row r="80" spans="11:14" x14ac:dyDescent="0.35">
      <c r="K80" t="str">
        <f t="shared" ca="1" si="3"/>
        <v>Guyana</v>
      </c>
      <c r="L80" t="s">
        <v>346</v>
      </c>
      <c r="M80" t="s">
        <v>346</v>
      </c>
      <c r="N80" t="s">
        <v>346</v>
      </c>
    </row>
    <row r="81" spans="11:14" x14ac:dyDescent="0.35">
      <c r="K81" t="str">
        <f t="shared" ca="1" si="3"/>
        <v>Haiti</v>
      </c>
      <c r="L81" t="s">
        <v>347</v>
      </c>
      <c r="M81" t="s">
        <v>348</v>
      </c>
      <c r="N81" t="s">
        <v>349</v>
      </c>
    </row>
    <row r="82" spans="11:14" x14ac:dyDescent="0.35">
      <c r="K82" t="str">
        <f t="shared" ca="1" si="3"/>
        <v>Holy See</v>
      </c>
      <c r="L82" t="s">
        <v>350</v>
      </c>
      <c r="M82" t="s">
        <v>351</v>
      </c>
      <c r="N82" t="s">
        <v>352</v>
      </c>
    </row>
    <row r="83" spans="11:14" x14ac:dyDescent="0.35">
      <c r="K83" t="str">
        <f t="shared" ca="1" si="3"/>
        <v>Honduras</v>
      </c>
      <c r="L83" t="s">
        <v>353</v>
      </c>
      <c r="M83" t="s">
        <v>353</v>
      </c>
      <c r="N83" t="s">
        <v>353</v>
      </c>
    </row>
    <row r="84" spans="11:14" x14ac:dyDescent="0.35">
      <c r="K84" t="str">
        <f t="shared" ca="1" si="3"/>
        <v>Hungary</v>
      </c>
      <c r="L84" t="s">
        <v>354</v>
      </c>
      <c r="M84" t="s">
        <v>355</v>
      </c>
      <c r="N84" t="s">
        <v>356</v>
      </c>
    </row>
    <row r="85" spans="11:14" x14ac:dyDescent="0.35">
      <c r="K85" t="str">
        <f t="shared" ca="1" si="3"/>
        <v>Iceland</v>
      </c>
      <c r="L85" t="s">
        <v>357</v>
      </c>
      <c r="M85" t="s">
        <v>358</v>
      </c>
      <c r="N85" t="s">
        <v>359</v>
      </c>
    </row>
    <row r="86" spans="11:14" x14ac:dyDescent="0.35">
      <c r="K86" t="str">
        <f t="shared" ca="1" si="3"/>
        <v>India</v>
      </c>
      <c r="L86" t="s">
        <v>360</v>
      </c>
      <c r="M86" t="s">
        <v>361</v>
      </c>
      <c r="N86" t="s">
        <v>360</v>
      </c>
    </row>
    <row r="87" spans="11:14" x14ac:dyDescent="0.35">
      <c r="K87" t="str">
        <f t="shared" ca="1" si="3"/>
        <v>Indonesia</v>
      </c>
      <c r="L87" t="s">
        <v>362</v>
      </c>
      <c r="M87" t="s">
        <v>363</v>
      </c>
      <c r="N87" t="s">
        <v>362</v>
      </c>
    </row>
    <row r="88" spans="11:14" x14ac:dyDescent="0.35">
      <c r="K88" t="str">
        <f t="shared" ca="1" si="3"/>
        <v>Iran (Islamic Republic)</v>
      </c>
      <c r="L88" t="s">
        <v>364</v>
      </c>
      <c r="M88" t="s">
        <v>365</v>
      </c>
      <c r="N88" t="s">
        <v>366</v>
      </c>
    </row>
    <row r="89" spans="11:14" x14ac:dyDescent="0.35">
      <c r="K89" t="str">
        <f t="shared" ca="1" si="3"/>
        <v>Iraq</v>
      </c>
      <c r="L89" t="s">
        <v>367</v>
      </c>
      <c r="M89" t="s">
        <v>368</v>
      </c>
      <c r="N89" t="s">
        <v>367</v>
      </c>
    </row>
    <row r="90" spans="11:14" x14ac:dyDescent="0.35">
      <c r="K90" t="str">
        <f t="shared" ca="1" si="3"/>
        <v>Ireland</v>
      </c>
      <c r="L90" t="s">
        <v>369</v>
      </c>
      <c r="M90" t="s">
        <v>370</v>
      </c>
      <c r="N90" t="s">
        <v>371</v>
      </c>
    </row>
    <row r="91" spans="11:14" x14ac:dyDescent="0.35">
      <c r="K91" t="str">
        <f t="shared" ca="1" si="3"/>
        <v>Israel</v>
      </c>
      <c r="L91" t="s">
        <v>372</v>
      </c>
      <c r="M91" t="s">
        <v>373</v>
      </c>
      <c r="N91" t="s">
        <v>372</v>
      </c>
    </row>
    <row r="92" spans="11:14" x14ac:dyDescent="0.35">
      <c r="K92" t="str">
        <f t="shared" ca="1" si="3"/>
        <v>Italy</v>
      </c>
      <c r="L92" t="s">
        <v>374</v>
      </c>
      <c r="M92" t="s">
        <v>375</v>
      </c>
      <c r="N92" t="s">
        <v>376</v>
      </c>
    </row>
    <row r="93" spans="11:14" x14ac:dyDescent="0.35">
      <c r="K93" t="str">
        <f t="shared" ca="1" si="3"/>
        <v>Jamaica</v>
      </c>
      <c r="L93" t="s">
        <v>377</v>
      </c>
      <c r="M93" t="s">
        <v>378</v>
      </c>
      <c r="N93" t="s">
        <v>377</v>
      </c>
    </row>
    <row r="94" spans="11:14" x14ac:dyDescent="0.35">
      <c r="K94" t="str">
        <f t="shared" ca="1" si="3"/>
        <v>Japan</v>
      </c>
      <c r="L94" t="s">
        <v>379</v>
      </c>
      <c r="M94" t="s">
        <v>380</v>
      </c>
      <c r="N94" t="s">
        <v>381</v>
      </c>
    </row>
    <row r="95" spans="11:14" x14ac:dyDescent="0.35">
      <c r="K95" t="str">
        <f t="shared" ca="1" si="3"/>
        <v>Jordan</v>
      </c>
      <c r="L95" t="s">
        <v>382</v>
      </c>
      <c r="M95" t="s">
        <v>383</v>
      </c>
      <c r="N95" t="s">
        <v>384</v>
      </c>
    </row>
    <row r="96" spans="11:14" x14ac:dyDescent="0.35">
      <c r="K96" t="str">
        <f t="shared" ca="1" si="3"/>
        <v>Kazakhstan</v>
      </c>
      <c r="L96" t="s">
        <v>385</v>
      </c>
      <c r="M96" t="s">
        <v>385</v>
      </c>
      <c r="N96" t="s">
        <v>386</v>
      </c>
    </row>
    <row r="97" spans="11:14" x14ac:dyDescent="0.35">
      <c r="K97" t="str">
        <f t="shared" ca="1" si="3"/>
        <v>Kenya</v>
      </c>
      <c r="L97" t="s">
        <v>387</v>
      </c>
      <c r="M97" t="s">
        <v>387</v>
      </c>
      <c r="N97" t="s">
        <v>387</v>
      </c>
    </row>
    <row r="98" spans="11:14" x14ac:dyDescent="0.35">
      <c r="K98" t="str">
        <f t="shared" ca="1" si="3"/>
        <v>Kiribati</v>
      </c>
      <c r="L98" t="s">
        <v>388</v>
      </c>
      <c r="M98" t="s">
        <v>388</v>
      </c>
      <c r="N98" t="s">
        <v>388</v>
      </c>
    </row>
    <row r="99" spans="11:14" x14ac:dyDescent="0.35">
      <c r="K99" t="str">
        <f t="shared" ca="1" si="3"/>
        <v>Korea (Democratic Peoples Republic)</v>
      </c>
      <c r="L99" t="s">
        <v>389</v>
      </c>
      <c r="M99" t="s">
        <v>390</v>
      </c>
      <c r="N99" t="s">
        <v>391</v>
      </c>
    </row>
    <row r="100" spans="11:14" x14ac:dyDescent="0.35">
      <c r="K100" t="str">
        <f t="shared" ca="1" si="3"/>
        <v>Korea (Republic)</v>
      </c>
      <c r="L100" t="s">
        <v>392</v>
      </c>
      <c r="M100" t="s">
        <v>393</v>
      </c>
      <c r="N100" t="s">
        <v>394</v>
      </c>
    </row>
    <row r="101" spans="11:14" x14ac:dyDescent="0.35">
      <c r="K101" t="str">
        <f t="shared" ca="1" si="3"/>
        <v>Kosovo</v>
      </c>
      <c r="L101" t="s">
        <v>395</v>
      </c>
      <c r="M101" t="s">
        <v>395</v>
      </c>
      <c r="N101" t="s">
        <v>395</v>
      </c>
    </row>
    <row r="102" spans="11:14" x14ac:dyDescent="0.35">
      <c r="K102" t="str">
        <f t="shared" ca="1" si="3"/>
        <v>Kuwait</v>
      </c>
      <c r="L102" t="s">
        <v>396</v>
      </c>
      <c r="M102" t="s">
        <v>397</v>
      </c>
      <c r="N102" t="s">
        <v>396</v>
      </c>
    </row>
    <row r="103" spans="11:14" x14ac:dyDescent="0.35">
      <c r="K103" t="str">
        <f t="shared" ca="1" si="3"/>
        <v>Kyrgyzstan</v>
      </c>
      <c r="L103" t="s">
        <v>398</v>
      </c>
      <c r="M103" t="s">
        <v>399</v>
      </c>
      <c r="N103" t="s">
        <v>400</v>
      </c>
    </row>
    <row r="104" spans="11:14" x14ac:dyDescent="0.35">
      <c r="K104" t="str">
        <f t="shared" ca="1" si="3"/>
        <v>Lao (Peoples Democratic Republic)</v>
      </c>
      <c r="L104" t="s">
        <v>401</v>
      </c>
      <c r="M104" t="s">
        <v>402</v>
      </c>
      <c r="N104" t="s">
        <v>403</v>
      </c>
    </row>
    <row r="105" spans="11:14" x14ac:dyDescent="0.35">
      <c r="K105" t="str">
        <f t="shared" ca="1" si="3"/>
        <v>Latvia</v>
      </c>
      <c r="L105" t="s">
        <v>404</v>
      </c>
      <c r="M105" t="s">
        <v>405</v>
      </c>
      <c r="N105" t="s">
        <v>406</v>
      </c>
    </row>
    <row r="106" spans="11:14" x14ac:dyDescent="0.35">
      <c r="K106" t="str">
        <f t="shared" ca="1" si="3"/>
        <v>Lebanon</v>
      </c>
      <c r="L106" t="s">
        <v>407</v>
      </c>
      <c r="M106" t="s">
        <v>408</v>
      </c>
      <c r="N106" t="s">
        <v>409</v>
      </c>
    </row>
    <row r="107" spans="11:14" x14ac:dyDescent="0.35">
      <c r="K107" t="str">
        <f t="shared" ca="1" si="3"/>
        <v>Lesotho</v>
      </c>
      <c r="L107" t="s">
        <v>410</v>
      </c>
      <c r="M107" t="s">
        <v>410</v>
      </c>
      <c r="N107" t="s">
        <v>410</v>
      </c>
    </row>
    <row r="108" spans="11:14" x14ac:dyDescent="0.35">
      <c r="K108" t="str">
        <f t="shared" ca="1" si="3"/>
        <v>Liberia</v>
      </c>
      <c r="L108" t="s">
        <v>411</v>
      </c>
      <c r="M108" t="s">
        <v>411</v>
      </c>
      <c r="N108" t="s">
        <v>411</v>
      </c>
    </row>
    <row r="109" spans="11:14" x14ac:dyDescent="0.35">
      <c r="K109" t="str">
        <f t="shared" ca="1" si="3"/>
        <v>Libya</v>
      </c>
      <c r="L109" t="s">
        <v>412</v>
      </c>
      <c r="M109" t="s">
        <v>413</v>
      </c>
      <c r="N109" t="s">
        <v>414</v>
      </c>
    </row>
    <row r="110" spans="11:14" x14ac:dyDescent="0.35">
      <c r="K110" t="str">
        <f t="shared" ca="1" si="3"/>
        <v>Liechtenstein</v>
      </c>
      <c r="L110" t="s">
        <v>415</v>
      </c>
      <c r="M110" t="s">
        <v>415</v>
      </c>
      <c r="N110" t="s">
        <v>415</v>
      </c>
    </row>
    <row r="111" spans="11:14" x14ac:dyDescent="0.35">
      <c r="K111" t="str">
        <f t="shared" ca="1" si="3"/>
        <v>Lithuania</v>
      </c>
      <c r="L111" t="s">
        <v>416</v>
      </c>
      <c r="M111" t="s">
        <v>417</v>
      </c>
      <c r="N111" t="s">
        <v>418</v>
      </c>
    </row>
    <row r="112" spans="11:14" x14ac:dyDescent="0.35">
      <c r="K112" t="str">
        <f t="shared" ca="1" si="3"/>
        <v>Luxembourg</v>
      </c>
      <c r="L112" t="s">
        <v>419</v>
      </c>
      <c r="M112" t="s">
        <v>419</v>
      </c>
      <c r="N112" t="s">
        <v>420</v>
      </c>
    </row>
    <row r="113" spans="11:14" x14ac:dyDescent="0.35">
      <c r="K113" t="str">
        <f t="shared" ca="1" si="3"/>
        <v>Madagascar</v>
      </c>
      <c r="L113" t="s">
        <v>421</v>
      </c>
      <c r="M113" t="s">
        <v>421</v>
      </c>
      <c r="N113" t="s">
        <v>421</v>
      </c>
    </row>
    <row r="114" spans="11:14" x14ac:dyDescent="0.35">
      <c r="K114" t="str">
        <f t="shared" ca="1" si="3"/>
        <v>Malawi</v>
      </c>
      <c r="L114" t="s">
        <v>422</v>
      </c>
      <c r="M114" t="s">
        <v>422</v>
      </c>
      <c r="N114" t="s">
        <v>422</v>
      </c>
    </row>
    <row r="115" spans="11:14" x14ac:dyDescent="0.35">
      <c r="K115" t="str">
        <f t="shared" ca="1" si="3"/>
        <v>Malaysia</v>
      </c>
      <c r="L115" t="s">
        <v>423</v>
      </c>
      <c r="M115" t="s">
        <v>424</v>
      </c>
      <c r="N115" t="s">
        <v>425</v>
      </c>
    </row>
    <row r="116" spans="11:14" x14ac:dyDescent="0.35">
      <c r="K116" t="str">
        <f t="shared" ca="1" si="3"/>
        <v>Maldives</v>
      </c>
      <c r="L116" t="s">
        <v>426</v>
      </c>
      <c r="M116" t="s">
        <v>426</v>
      </c>
      <c r="N116" t="s">
        <v>427</v>
      </c>
    </row>
    <row r="117" spans="11:14" x14ac:dyDescent="0.35">
      <c r="K117" t="str">
        <f t="shared" ca="1" si="3"/>
        <v>Mali</v>
      </c>
      <c r="L117" t="s">
        <v>428</v>
      </c>
      <c r="M117" t="s">
        <v>428</v>
      </c>
      <c r="N117" t="s">
        <v>429</v>
      </c>
    </row>
    <row r="118" spans="11:14" x14ac:dyDescent="0.35">
      <c r="K118" t="str">
        <f t="shared" ca="1" si="3"/>
        <v>Malta</v>
      </c>
      <c r="L118" t="s">
        <v>430</v>
      </c>
      <c r="M118" t="s">
        <v>431</v>
      </c>
      <c r="N118" t="s">
        <v>430</v>
      </c>
    </row>
    <row r="119" spans="11:14" x14ac:dyDescent="0.35">
      <c r="K119" t="str">
        <f t="shared" ca="1" si="3"/>
        <v>Marshall Islands</v>
      </c>
      <c r="L119" t="s">
        <v>432</v>
      </c>
      <c r="M119" t="s">
        <v>433</v>
      </c>
      <c r="N119" t="s">
        <v>434</v>
      </c>
    </row>
    <row r="120" spans="11:14" x14ac:dyDescent="0.35">
      <c r="K120" t="str">
        <f t="shared" ca="1" si="3"/>
        <v>Mauritania</v>
      </c>
      <c r="L120" t="s">
        <v>435</v>
      </c>
      <c r="M120" t="s">
        <v>436</v>
      </c>
      <c r="N120" t="s">
        <v>435</v>
      </c>
    </row>
    <row r="121" spans="11:14" x14ac:dyDescent="0.35">
      <c r="K121" t="str">
        <f t="shared" ca="1" si="3"/>
        <v>Mauritius</v>
      </c>
      <c r="L121" t="s">
        <v>437</v>
      </c>
      <c r="M121" t="s">
        <v>438</v>
      </c>
      <c r="N121" t="s">
        <v>439</v>
      </c>
    </row>
    <row r="122" spans="11:14" x14ac:dyDescent="0.35">
      <c r="K122" t="str">
        <f t="shared" ca="1" si="3"/>
        <v>Mexico</v>
      </c>
      <c r="L122" t="s">
        <v>440</v>
      </c>
      <c r="M122" t="s">
        <v>441</v>
      </c>
      <c r="N122" t="s">
        <v>442</v>
      </c>
    </row>
    <row r="123" spans="11:14" x14ac:dyDescent="0.35">
      <c r="K123" t="str">
        <f t="shared" ca="1" si="3"/>
        <v>Micronesia (Federated States)</v>
      </c>
      <c r="L123" t="s">
        <v>443</v>
      </c>
      <c r="M123" t="s">
        <v>444</v>
      </c>
      <c r="N123" t="s">
        <v>445</v>
      </c>
    </row>
    <row r="124" spans="11:14" x14ac:dyDescent="0.35">
      <c r="K124" t="str">
        <f t="shared" ca="1" si="3"/>
        <v>Moldova</v>
      </c>
      <c r="L124" t="s">
        <v>446</v>
      </c>
      <c r="M124" t="s">
        <v>447</v>
      </c>
      <c r="N124" t="s">
        <v>448</v>
      </c>
    </row>
    <row r="125" spans="11:14" x14ac:dyDescent="0.35">
      <c r="K125" t="str">
        <f t="shared" ca="1" si="3"/>
        <v>Monaco</v>
      </c>
      <c r="L125" t="s">
        <v>449</v>
      </c>
      <c r="M125" t="s">
        <v>449</v>
      </c>
      <c r="N125" t="s">
        <v>450</v>
      </c>
    </row>
    <row r="126" spans="11:14" x14ac:dyDescent="0.35">
      <c r="K126" t="str">
        <f t="shared" ca="1" si="3"/>
        <v>Mongolia</v>
      </c>
      <c r="L126" t="s">
        <v>451</v>
      </c>
      <c r="M126" t="s">
        <v>452</v>
      </c>
      <c r="N126" t="s">
        <v>451</v>
      </c>
    </row>
    <row r="127" spans="11:14" x14ac:dyDescent="0.35">
      <c r="K127" t="str">
        <f t="shared" ca="1" si="3"/>
        <v>Montenegro</v>
      </c>
      <c r="L127" t="s">
        <v>453</v>
      </c>
      <c r="M127" t="s">
        <v>454</v>
      </c>
      <c r="N127" t="s">
        <v>453</v>
      </c>
    </row>
    <row r="128" spans="11:14" x14ac:dyDescent="0.35">
      <c r="K128" t="str">
        <f t="shared" ca="1" si="3"/>
        <v>Morocco</v>
      </c>
      <c r="L128" t="s">
        <v>455</v>
      </c>
      <c r="M128" t="s">
        <v>456</v>
      </c>
      <c r="N128" t="s">
        <v>457</v>
      </c>
    </row>
    <row r="129" spans="11:14" x14ac:dyDescent="0.35">
      <c r="K129" t="str">
        <f t="shared" ca="1" si="3"/>
        <v>Mozambique</v>
      </c>
      <c r="L129" t="s">
        <v>458</v>
      </c>
      <c r="M129" t="s">
        <v>458</v>
      </c>
      <c r="N129" t="s">
        <v>458</v>
      </c>
    </row>
    <row r="130" spans="11:14" x14ac:dyDescent="0.35">
      <c r="K130" t="str">
        <f t="shared" ca="1" si="3"/>
        <v>Myanmar</v>
      </c>
      <c r="L130" t="s">
        <v>459</v>
      </c>
      <c r="M130" t="s">
        <v>460</v>
      </c>
      <c r="N130" t="s">
        <v>459</v>
      </c>
    </row>
    <row r="131" spans="11:14" x14ac:dyDescent="0.35">
      <c r="K131" t="str">
        <f t="shared" ref="K131:K194" ca="1" si="4">OFFSET($L131,0,LangOffset,1,1)</f>
        <v>Namibia</v>
      </c>
      <c r="L131" t="s">
        <v>461</v>
      </c>
      <c r="M131" t="s">
        <v>462</v>
      </c>
      <c r="N131" t="s">
        <v>461</v>
      </c>
    </row>
    <row r="132" spans="11:14" x14ac:dyDescent="0.35">
      <c r="K132" t="str">
        <f t="shared" ca="1" si="4"/>
        <v>Nauru</v>
      </c>
      <c r="L132" t="s">
        <v>463</v>
      </c>
      <c r="M132" t="s">
        <v>463</v>
      </c>
      <c r="N132" t="s">
        <v>463</v>
      </c>
    </row>
    <row r="133" spans="11:14" x14ac:dyDescent="0.35">
      <c r="K133" t="str">
        <f t="shared" ca="1" si="4"/>
        <v>Nepal</v>
      </c>
      <c r="L133" t="s">
        <v>464</v>
      </c>
      <c r="M133" t="s">
        <v>465</v>
      </c>
      <c r="N133" t="s">
        <v>464</v>
      </c>
    </row>
    <row r="134" spans="11:14" x14ac:dyDescent="0.35">
      <c r="K134" t="str">
        <f t="shared" ca="1" si="4"/>
        <v>Netherlands</v>
      </c>
      <c r="L134" t="s">
        <v>466</v>
      </c>
      <c r="M134" t="s">
        <v>467</v>
      </c>
      <c r="N134" t="s">
        <v>468</v>
      </c>
    </row>
    <row r="135" spans="11:14" x14ac:dyDescent="0.35">
      <c r="K135" t="str">
        <f t="shared" ca="1" si="4"/>
        <v>New Zealand</v>
      </c>
      <c r="L135" t="s">
        <v>469</v>
      </c>
      <c r="M135" t="s">
        <v>470</v>
      </c>
      <c r="N135" t="s">
        <v>471</v>
      </c>
    </row>
    <row r="136" spans="11:14" x14ac:dyDescent="0.35">
      <c r="K136" t="str">
        <f t="shared" ca="1" si="4"/>
        <v>Nicaragua</v>
      </c>
      <c r="L136" t="s">
        <v>472</v>
      </c>
      <c r="M136" t="s">
        <v>472</v>
      </c>
      <c r="N136" t="s">
        <v>472</v>
      </c>
    </row>
    <row r="137" spans="11:14" x14ac:dyDescent="0.35">
      <c r="K137" t="str">
        <f t="shared" ca="1" si="4"/>
        <v>Niger</v>
      </c>
      <c r="L137" t="s">
        <v>473</v>
      </c>
      <c r="M137" t="s">
        <v>473</v>
      </c>
      <c r="N137" t="s">
        <v>474</v>
      </c>
    </row>
    <row r="138" spans="11:14" x14ac:dyDescent="0.35">
      <c r="K138" t="str">
        <f t="shared" ca="1" si="4"/>
        <v>Nigeria</v>
      </c>
      <c r="L138" t="s">
        <v>475</v>
      </c>
      <c r="M138" t="s">
        <v>475</v>
      </c>
      <c r="N138" t="s">
        <v>475</v>
      </c>
    </row>
    <row r="139" spans="11:14" x14ac:dyDescent="0.35">
      <c r="K139" t="str">
        <f t="shared" ca="1" si="4"/>
        <v>Niue</v>
      </c>
      <c r="L139" t="s">
        <v>476</v>
      </c>
      <c r="M139" t="s">
        <v>476</v>
      </c>
      <c r="N139" t="s">
        <v>476</v>
      </c>
    </row>
    <row r="140" spans="11:14" x14ac:dyDescent="0.35">
      <c r="K140" t="str">
        <f t="shared" ca="1" si="4"/>
        <v>North Macedonia</v>
      </c>
      <c r="L140" t="s">
        <v>477</v>
      </c>
      <c r="M140" t="s">
        <v>478</v>
      </c>
      <c r="N140" t="s">
        <v>479</v>
      </c>
    </row>
    <row r="141" spans="11:14" x14ac:dyDescent="0.35">
      <c r="K141" t="str">
        <f t="shared" ca="1" si="4"/>
        <v>Norway</v>
      </c>
      <c r="L141" t="s">
        <v>480</v>
      </c>
      <c r="M141" t="s">
        <v>481</v>
      </c>
      <c r="N141" t="s">
        <v>482</v>
      </c>
    </row>
    <row r="142" spans="11:14" x14ac:dyDescent="0.35">
      <c r="K142" t="str">
        <f t="shared" ca="1" si="4"/>
        <v>Oman</v>
      </c>
      <c r="L142" t="s">
        <v>483</v>
      </c>
      <c r="M142" t="s">
        <v>483</v>
      </c>
      <c r="N142" t="s">
        <v>484</v>
      </c>
    </row>
    <row r="143" spans="11:14" x14ac:dyDescent="0.35">
      <c r="K143" t="str">
        <f t="shared" ca="1" si="4"/>
        <v>Pakistan</v>
      </c>
      <c r="L143" t="s">
        <v>485</v>
      </c>
      <c r="M143" t="s">
        <v>485</v>
      </c>
      <c r="N143" t="s">
        <v>486</v>
      </c>
    </row>
    <row r="144" spans="11:14" x14ac:dyDescent="0.35">
      <c r="K144" t="str">
        <f t="shared" ca="1" si="4"/>
        <v>Palau</v>
      </c>
      <c r="L144" t="s">
        <v>487</v>
      </c>
      <c r="M144" t="s">
        <v>488</v>
      </c>
      <c r="N144" t="s">
        <v>487</v>
      </c>
    </row>
    <row r="145" spans="11:14" x14ac:dyDescent="0.35">
      <c r="K145" t="str">
        <f t="shared" ca="1" si="4"/>
        <v>Palestine</v>
      </c>
      <c r="L145" t="s">
        <v>489</v>
      </c>
      <c r="M145" t="s">
        <v>489</v>
      </c>
      <c r="N145" t="s">
        <v>490</v>
      </c>
    </row>
    <row r="146" spans="11:14" x14ac:dyDescent="0.35">
      <c r="K146" t="str">
        <f t="shared" ca="1" si="4"/>
        <v>Panama</v>
      </c>
      <c r="L146" t="s">
        <v>491</v>
      </c>
      <c r="M146" t="s">
        <v>491</v>
      </c>
      <c r="N146" t="s">
        <v>492</v>
      </c>
    </row>
    <row r="147" spans="11:14" x14ac:dyDescent="0.35">
      <c r="K147" t="str">
        <f t="shared" ca="1" si="4"/>
        <v>Papua New Guinea</v>
      </c>
      <c r="L147" t="s">
        <v>493</v>
      </c>
      <c r="M147" t="s">
        <v>494</v>
      </c>
      <c r="N147" t="s">
        <v>495</v>
      </c>
    </row>
    <row r="148" spans="11:14" x14ac:dyDescent="0.35">
      <c r="K148" t="str">
        <f t="shared" ca="1" si="4"/>
        <v>Paraguay</v>
      </c>
      <c r="L148" t="s">
        <v>496</v>
      </c>
      <c r="M148" t="s">
        <v>496</v>
      </c>
      <c r="N148" t="s">
        <v>496</v>
      </c>
    </row>
    <row r="149" spans="11:14" x14ac:dyDescent="0.35">
      <c r="K149" t="str">
        <f t="shared" ca="1" si="4"/>
        <v>Peru</v>
      </c>
      <c r="L149" t="s">
        <v>497</v>
      </c>
      <c r="M149" t="s">
        <v>498</v>
      </c>
      <c r="N149" t="s">
        <v>499</v>
      </c>
    </row>
    <row r="150" spans="11:14" x14ac:dyDescent="0.35">
      <c r="K150" t="str">
        <f t="shared" ca="1" si="4"/>
        <v>Philippines</v>
      </c>
      <c r="L150" t="s">
        <v>500</v>
      </c>
      <c r="M150" t="s">
        <v>500</v>
      </c>
      <c r="N150" t="s">
        <v>501</v>
      </c>
    </row>
    <row r="151" spans="11:14" x14ac:dyDescent="0.35">
      <c r="K151" t="str">
        <f t="shared" ca="1" si="4"/>
        <v>Poland</v>
      </c>
      <c r="L151" t="s">
        <v>502</v>
      </c>
      <c r="M151" t="s">
        <v>503</v>
      </c>
      <c r="N151" t="s">
        <v>504</v>
      </c>
    </row>
    <row r="152" spans="11:14" x14ac:dyDescent="0.35">
      <c r="K152" t="str">
        <f t="shared" ca="1" si="4"/>
        <v>Portugal</v>
      </c>
      <c r="L152" t="s">
        <v>505</v>
      </c>
      <c r="M152" t="s">
        <v>505</v>
      </c>
      <c r="N152" t="s">
        <v>505</v>
      </c>
    </row>
    <row r="153" spans="11:14" x14ac:dyDescent="0.35">
      <c r="K153" t="str">
        <f t="shared" ca="1" si="4"/>
        <v>Qatar</v>
      </c>
      <c r="L153" t="s">
        <v>506</v>
      </c>
      <c r="M153" t="s">
        <v>506</v>
      </c>
      <c r="N153" t="s">
        <v>506</v>
      </c>
    </row>
    <row r="154" spans="11:14" x14ac:dyDescent="0.35">
      <c r="K154" t="str">
        <f t="shared" ca="1" si="4"/>
        <v>Romania</v>
      </c>
      <c r="L154" t="s">
        <v>507</v>
      </c>
      <c r="M154" t="s">
        <v>508</v>
      </c>
      <c r="N154" t="s">
        <v>509</v>
      </c>
    </row>
    <row r="155" spans="11:14" x14ac:dyDescent="0.35">
      <c r="K155" t="str">
        <f t="shared" ca="1" si="4"/>
        <v>Russian Federation</v>
      </c>
      <c r="L155" t="s">
        <v>510</v>
      </c>
      <c r="M155" t="s">
        <v>511</v>
      </c>
      <c r="N155" t="s">
        <v>512</v>
      </c>
    </row>
    <row r="156" spans="11:14" x14ac:dyDescent="0.35">
      <c r="K156" t="str">
        <f t="shared" ca="1" si="4"/>
        <v>Rwanda</v>
      </c>
      <c r="L156" t="s">
        <v>513</v>
      </c>
      <c r="M156" t="s">
        <v>513</v>
      </c>
      <c r="N156" t="s">
        <v>513</v>
      </c>
    </row>
    <row r="157" spans="11:14" x14ac:dyDescent="0.35">
      <c r="K157" t="str">
        <f t="shared" ca="1" si="4"/>
        <v>Saint Kitts and Nevis</v>
      </c>
      <c r="L157" t="s">
        <v>514</v>
      </c>
      <c r="M157" t="s">
        <v>515</v>
      </c>
      <c r="N157" t="s">
        <v>516</v>
      </c>
    </row>
    <row r="158" spans="11:14" x14ac:dyDescent="0.35">
      <c r="K158" t="str">
        <f t="shared" ca="1" si="4"/>
        <v>Saint Lucia</v>
      </c>
      <c r="L158" t="s">
        <v>517</v>
      </c>
      <c r="M158" t="s">
        <v>518</v>
      </c>
      <c r="N158" t="s">
        <v>519</v>
      </c>
    </row>
    <row r="159" spans="11:14" x14ac:dyDescent="0.35">
      <c r="K159" t="str">
        <f t="shared" ca="1" si="4"/>
        <v>Saint Vincent and Grenadines</v>
      </c>
      <c r="L159" t="s">
        <v>520</v>
      </c>
      <c r="M159" t="s">
        <v>521</v>
      </c>
      <c r="N159" t="s">
        <v>522</v>
      </c>
    </row>
    <row r="160" spans="11:14" x14ac:dyDescent="0.35">
      <c r="K160" t="str">
        <f t="shared" ca="1" si="4"/>
        <v>Samoa</v>
      </c>
      <c r="L160" t="s">
        <v>523</v>
      </c>
      <c r="M160" t="s">
        <v>523</v>
      </c>
      <c r="N160" t="s">
        <v>523</v>
      </c>
    </row>
    <row r="161" spans="11:14" x14ac:dyDescent="0.35">
      <c r="K161" t="str">
        <f t="shared" ca="1" si="4"/>
        <v>San Marino</v>
      </c>
      <c r="L161" t="s">
        <v>524</v>
      </c>
      <c r="M161" t="s">
        <v>525</v>
      </c>
      <c r="N161" t="s">
        <v>524</v>
      </c>
    </row>
    <row r="162" spans="11:14" x14ac:dyDescent="0.35">
      <c r="K162" t="str">
        <f t="shared" ca="1" si="4"/>
        <v>Sao Tome and Principe</v>
      </c>
      <c r="L162" t="s">
        <v>526</v>
      </c>
      <c r="M162" t="s">
        <v>527</v>
      </c>
      <c r="N162" t="s">
        <v>528</v>
      </c>
    </row>
    <row r="163" spans="11:14" x14ac:dyDescent="0.35">
      <c r="K163" t="str">
        <f t="shared" ca="1" si="4"/>
        <v>Saudi Arabia</v>
      </c>
      <c r="L163" t="s">
        <v>529</v>
      </c>
      <c r="M163" t="s">
        <v>530</v>
      </c>
      <c r="N163" t="s">
        <v>531</v>
      </c>
    </row>
    <row r="164" spans="11:14" x14ac:dyDescent="0.35">
      <c r="K164" t="str">
        <f t="shared" ca="1" si="4"/>
        <v>Senegal</v>
      </c>
      <c r="L164" t="s">
        <v>532</v>
      </c>
      <c r="M164" t="s">
        <v>533</v>
      </c>
      <c r="N164" t="s">
        <v>532</v>
      </c>
    </row>
    <row r="165" spans="11:14" x14ac:dyDescent="0.35">
      <c r="K165" t="str">
        <f t="shared" ca="1" si="4"/>
        <v>Serbia</v>
      </c>
      <c r="L165" t="s">
        <v>534</v>
      </c>
      <c r="M165" t="s">
        <v>535</v>
      </c>
      <c r="N165" t="s">
        <v>534</v>
      </c>
    </row>
    <row r="166" spans="11:14" x14ac:dyDescent="0.35">
      <c r="K166" t="str">
        <f t="shared" ca="1" si="4"/>
        <v>Seychelles</v>
      </c>
      <c r="L166" t="s">
        <v>536</v>
      </c>
      <c r="M166" t="s">
        <v>536</v>
      </c>
      <c r="N166" t="s">
        <v>536</v>
      </c>
    </row>
    <row r="167" spans="11:14" x14ac:dyDescent="0.35">
      <c r="K167" t="str">
        <f t="shared" ca="1" si="4"/>
        <v>Sierra Leone</v>
      </c>
      <c r="L167" t="s">
        <v>537</v>
      </c>
      <c r="M167" t="s">
        <v>537</v>
      </c>
      <c r="N167" t="s">
        <v>538</v>
      </c>
    </row>
    <row r="168" spans="11:14" x14ac:dyDescent="0.35">
      <c r="K168" t="str">
        <f t="shared" ca="1" si="4"/>
        <v>Singapore</v>
      </c>
      <c r="L168" t="s">
        <v>539</v>
      </c>
      <c r="M168" t="s">
        <v>540</v>
      </c>
      <c r="N168" t="s">
        <v>541</v>
      </c>
    </row>
    <row r="169" spans="11:14" x14ac:dyDescent="0.35">
      <c r="K169" t="str">
        <f t="shared" ca="1" si="4"/>
        <v>Sint Maarten (Dutch part)</v>
      </c>
      <c r="L169" t="s">
        <v>542</v>
      </c>
      <c r="M169" t="s">
        <v>543</v>
      </c>
      <c r="N169" t="s">
        <v>544</v>
      </c>
    </row>
    <row r="170" spans="11:14" x14ac:dyDescent="0.35">
      <c r="K170" t="str">
        <f t="shared" ca="1" si="4"/>
        <v>Slovakia</v>
      </c>
      <c r="L170" t="s">
        <v>545</v>
      </c>
      <c r="M170" t="s">
        <v>546</v>
      </c>
      <c r="N170" t="s">
        <v>547</v>
      </c>
    </row>
    <row r="171" spans="11:14" x14ac:dyDescent="0.35">
      <c r="K171" t="str">
        <f t="shared" ca="1" si="4"/>
        <v>Slovenia</v>
      </c>
      <c r="L171" t="s">
        <v>548</v>
      </c>
      <c r="M171" t="s">
        <v>549</v>
      </c>
      <c r="N171" t="s">
        <v>550</v>
      </c>
    </row>
    <row r="172" spans="11:14" x14ac:dyDescent="0.35">
      <c r="K172" t="str">
        <f t="shared" ca="1" si="4"/>
        <v>Solomon Islands</v>
      </c>
      <c r="L172" t="s">
        <v>551</v>
      </c>
      <c r="M172" t="s">
        <v>552</v>
      </c>
      <c r="N172" t="s">
        <v>553</v>
      </c>
    </row>
    <row r="173" spans="11:14" x14ac:dyDescent="0.35">
      <c r="K173" t="str">
        <f t="shared" ca="1" si="4"/>
        <v>Somalia</v>
      </c>
      <c r="L173" t="s">
        <v>554</v>
      </c>
      <c r="M173" t="s">
        <v>555</v>
      </c>
      <c r="N173" t="s">
        <v>554</v>
      </c>
    </row>
    <row r="174" spans="11:14" x14ac:dyDescent="0.35">
      <c r="K174" t="str">
        <f t="shared" ca="1" si="4"/>
        <v>South Africa</v>
      </c>
      <c r="L174" t="s">
        <v>556</v>
      </c>
      <c r="M174" t="s">
        <v>557</v>
      </c>
      <c r="N174" t="s">
        <v>558</v>
      </c>
    </row>
    <row r="175" spans="11:14" x14ac:dyDescent="0.35">
      <c r="K175" t="str">
        <f t="shared" ca="1" si="4"/>
        <v>South Sudan</v>
      </c>
      <c r="L175" t="s">
        <v>559</v>
      </c>
      <c r="M175" t="s">
        <v>560</v>
      </c>
      <c r="N175" t="s">
        <v>561</v>
      </c>
    </row>
    <row r="176" spans="11:14" x14ac:dyDescent="0.35">
      <c r="K176" t="str">
        <f t="shared" ca="1" si="4"/>
        <v>Spain</v>
      </c>
      <c r="L176" t="s">
        <v>562</v>
      </c>
      <c r="M176" t="s">
        <v>563</v>
      </c>
      <c r="N176" t="s">
        <v>564</v>
      </c>
    </row>
    <row r="177" spans="11:14" x14ac:dyDescent="0.35">
      <c r="K177" t="str">
        <f t="shared" ca="1" si="4"/>
        <v>Sri Lanka</v>
      </c>
      <c r="L177" t="s">
        <v>565</v>
      </c>
      <c r="M177" t="s">
        <v>565</v>
      </c>
      <c r="N177" t="s">
        <v>565</v>
      </c>
    </row>
    <row r="178" spans="11:14" x14ac:dyDescent="0.35">
      <c r="K178" t="str">
        <f t="shared" ca="1" si="4"/>
        <v>Sudan</v>
      </c>
      <c r="L178" t="s">
        <v>566</v>
      </c>
      <c r="M178" t="s">
        <v>567</v>
      </c>
      <c r="N178" t="s">
        <v>568</v>
      </c>
    </row>
    <row r="179" spans="11:14" x14ac:dyDescent="0.35">
      <c r="K179" t="str">
        <f t="shared" ca="1" si="4"/>
        <v>Suriname</v>
      </c>
      <c r="L179" t="s">
        <v>569</v>
      </c>
      <c r="M179" t="s">
        <v>569</v>
      </c>
      <c r="N179" t="s">
        <v>569</v>
      </c>
    </row>
    <row r="180" spans="11:14" x14ac:dyDescent="0.35">
      <c r="K180" t="str">
        <f t="shared" ca="1" si="4"/>
        <v>Sweden</v>
      </c>
      <c r="L180" t="s">
        <v>570</v>
      </c>
      <c r="M180" t="s">
        <v>571</v>
      </c>
      <c r="N180" t="s">
        <v>572</v>
      </c>
    </row>
    <row r="181" spans="11:14" x14ac:dyDescent="0.35">
      <c r="K181" t="str">
        <f t="shared" ca="1" si="4"/>
        <v>Switzerland</v>
      </c>
      <c r="L181" t="s">
        <v>573</v>
      </c>
      <c r="M181" t="s">
        <v>574</v>
      </c>
      <c r="N181" t="s">
        <v>575</v>
      </c>
    </row>
    <row r="182" spans="11:14" x14ac:dyDescent="0.35">
      <c r="K182" t="str">
        <f t="shared" ca="1" si="4"/>
        <v>Syrian Arab Republic</v>
      </c>
      <c r="L182" t="s">
        <v>576</v>
      </c>
      <c r="M182" t="s">
        <v>577</v>
      </c>
      <c r="N182" t="s">
        <v>578</v>
      </c>
    </row>
    <row r="183" spans="11:14" x14ac:dyDescent="0.35">
      <c r="K183" t="str">
        <f t="shared" ca="1" si="4"/>
        <v>Taiwan</v>
      </c>
      <c r="L183" t="s">
        <v>579</v>
      </c>
      <c r="M183" t="s">
        <v>580</v>
      </c>
      <c r="N183" t="s">
        <v>581</v>
      </c>
    </row>
    <row r="184" spans="11:14" x14ac:dyDescent="0.35">
      <c r="K184" t="str">
        <f t="shared" ca="1" si="4"/>
        <v>Tajikistan</v>
      </c>
      <c r="L184" t="s">
        <v>582</v>
      </c>
      <c r="M184" t="s">
        <v>583</v>
      </c>
      <c r="N184" t="s">
        <v>584</v>
      </c>
    </row>
    <row r="185" spans="11:14" x14ac:dyDescent="0.35">
      <c r="K185" t="str">
        <f t="shared" ca="1" si="4"/>
        <v>Tanzania (United Republic)</v>
      </c>
      <c r="L185" t="s">
        <v>585</v>
      </c>
      <c r="M185" t="s">
        <v>586</v>
      </c>
      <c r="N185" t="s">
        <v>587</v>
      </c>
    </row>
    <row r="186" spans="11:14" x14ac:dyDescent="0.35">
      <c r="K186" t="str">
        <f t="shared" ca="1" si="4"/>
        <v>Thailand</v>
      </c>
      <c r="L186" t="s">
        <v>588</v>
      </c>
      <c r="M186" t="s">
        <v>589</v>
      </c>
      <c r="N186" t="s">
        <v>590</v>
      </c>
    </row>
    <row r="187" spans="11:14" x14ac:dyDescent="0.35">
      <c r="K187" t="str">
        <f t="shared" ca="1" si="4"/>
        <v>Timor-Leste</v>
      </c>
      <c r="L187" t="s">
        <v>591</v>
      </c>
      <c r="M187" t="s">
        <v>592</v>
      </c>
      <c r="N187" t="s">
        <v>591</v>
      </c>
    </row>
    <row r="188" spans="11:14" x14ac:dyDescent="0.35">
      <c r="K188" t="str">
        <f t="shared" ca="1" si="4"/>
        <v>Togo</v>
      </c>
      <c r="L188" t="s">
        <v>593</v>
      </c>
      <c r="M188" t="s">
        <v>593</v>
      </c>
      <c r="N188" t="s">
        <v>593</v>
      </c>
    </row>
    <row r="189" spans="11:14" x14ac:dyDescent="0.35">
      <c r="K189" t="str">
        <f t="shared" ca="1" si="4"/>
        <v>Tokelau</v>
      </c>
      <c r="L189" t="s">
        <v>594</v>
      </c>
      <c r="M189" t="s">
        <v>594</v>
      </c>
      <c r="N189" t="s">
        <v>594</v>
      </c>
    </row>
    <row r="190" spans="11:14" x14ac:dyDescent="0.35">
      <c r="K190" t="str">
        <f t="shared" ca="1" si="4"/>
        <v>Tonga</v>
      </c>
      <c r="L190" t="s">
        <v>595</v>
      </c>
      <c r="M190" t="s">
        <v>595</v>
      </c>
      <c r="N190" t="s">
        <v>595</v>
      </c>
    </row>
    <row r="191" spans="11:14" x14ac:dyDescent="0.35">
      <c r="K191" t="str">
        <f t="shared" ca="1" si="4"/>
        <v>Trinidad and Tobago</v>
      </c>
      <c r="L191" t="s">
        <v>596</v>
      </c>
      <c r="M191" t="s">
        <v>597</v>
      </c>
      <c r="N191" t="s">
        <v>598</v>
      </c>
    </row>
    <row r="192" spans="11:14" x14ac:dyDescent="0.35">
      <c r="K192" t="str">
        <f t="shared" ca="1" si="4"/>
        <v>Tunisia</v>
      </c>
      <c r="L192" t="s">
        <v>599</v>
      </c>
      <c r="M192" t="s">
        <v>600</v>
      </c>
      <c r="N192" t="s">
        <v>601</v>
      </c>
    </row>
    <row r="193" spans="11:14" x14ac:dyDescent="0.35">
      <c r="K193" t="str">
        <f t="shared" ca="1" si="4"/>
        <v>Turkey</v>
      </c>
      <c r="L193" t="s">
        <v>602</v>
      </c>
      <c r="M193" t="s">
        <v>603</v>
      </c>
      <c r="N193" t="s">
        <v>604</v>
      </c>
    </row>
    <row r="194" spans="11:14" x14ac:dyDescent="0.35">
      <c r="K194" t="str">
        <f t="shared" ca="1" si="4"/>
        <v>Turkmenistan</v>
      </c>
      <c r="L194" t="s">
        <v>605</v>
      </c>
      <c r="M194" t="s">
        <v>606</v>
      </c>
      <c r="N194" t="s">
        <v>607</v>
      </c>
    </row>
    <row r="195" spans="11:14" x14ac:dyDescent="0.35">
      <c r="K195" t="str">
        <f t="shared" ref="K195:K243" ca="1" si="5">OFFSET($L195,0,LangOffset,1,1)</f>
        <v>Tuvalu</v>
      </c>
      <c r="L195" t="s">
        <v>608</v>
      </c>
      <c r="M195" t="s">
        <v>608</v>
      </c>
      <c r="N195" t="s">
        <v>608</v>
      </c>
    </row>
    <row r="196" spans="11:14" x14ac:dyDescent="0.35">
      <c r="K196" t="str">
        <f t="shared" ca="1" si="5"/>
        <v>Uganda</v>
      </c>
      <c r="L196" t="s">
        <v>609</v>
      </c>
      <c r="M196" t="s">
        <v>610</v>
      </c>
      <c r="N196" t="s">
        <v>609</v>
      </c>
    </row>
    <row r="197" spans="11:14" x14ac:dyDescent="0.35">
      <c r="K197" t="str">
        <f t="shared" ca="1" si="5"/>
        <v>Ukraine</v>
      </c>
      <c r="L197" t="s">
        <v>611</v>
      </c>
      <c r="M197" t="s">
        <v>611</v>
      </c>
      <c r="N197" t="s">
        <v>612</v>
      </c>
    </row>
    <row r="198" spans="11:14" x14ac:dyDescent="0.35">
      <c r="K198" t="str">
        <f t="shared" ca="1" si="5"/>
        <v>United Arab Emirates</v>
      </c>
      <c r="L198" t="s">
        <v>613</v>
      </c>
      <c r="M198" t="s">
        <v>614</v>
      </c>
      <c r="N198" t="s">
        <v>615</v>
      </c>
    </row>
    <row r="199" spans="11:14" x14ac:dyDescent="0.35">
      <c r="K199" t="str">
        <f t="shared" ca="1" si="5"/>
        <v>United Kingdom</v>
      </c>
      <c r="L199" t="s">
        <v>616</v>
      </c>
      <c r="M199" t="s">
        <v>617</v>
      </c>
      <c r="N199" t="s">
        <v>618</v>
      </c>
    </row>
    <row r="200" spans="11:14" x14ac:dyDescent="0.35">
      <c r="K200" t="str">
        <f t="shared" ca="1" si="5"/>
        <v>United States</v>
      </c>
      <c r="L200" t="s">
        <v>619</v>
      </c>
      <c r="M200" t="s">
        <v>620</v>
      </c>
      <c r="N200" t="s">
        <v>621</v>
      </c>
    </row>
    <row r="201" spans="11:14" x14ac:dyDescent="0.35">
      <c r="K201" t="str">
        <f t="shared" ca="1" si="5"/>
        <v>Uruguay</v>
      </c>
      <c r="L201" t="s">
        <v>622</v>
      </c>
      <c r="M201" t="s">
        <v>622</v>
      </c>
      <c r="N201" t="s">
        <v>622</v>
      </c>
    </row>
    <row r="202" spans="11:14" x14ac:dyDescent="0.35">
      <c r="K202" t="str">
        <f t="shared" ca="1" si="5"/>
        <v>Uzbekistan</v>
      </c>
      <c r="L202" t="s">
        <v>623</v>
      </c>
      <c r="M202" t="s">
        <v>624</v>
      </c>
      <c r="N202" t="s">
        <v>625</v>
      </c>
    </row>
    <row r="203" spans="11:14" x14ac:dyDescent="0.35">
      <c r="K203" t="str">
        <f t="shared" ca="1" si="5"/>
        <v>Vanuatu</v>
      </c>
      <c r="L203" t="s">
        <v>626</v>
      </c>
      <c r="M203" t="s">
        <v>626</v>
      </c>
      <c r="N203" t="s">
        <v>626</v>
      </c>
    </row>
    <row r="204" spans="11:14" x14ac:dyDescent="0.35">
      <c r="K204" t="str">
        <f t="shared" ca="1" si="5"/>
        <v>Venezuela</v>
      </c>
      <c r="L204" t="s">
        <v>627</v>
      </c>
      <c r="M204" t="s">
        <v>627</v>
      </c>
      <c r="N204" t="s">
        <v>627</v>
      </c>
    </row>
    <row r="205" spans="11:14" x14ac:dyDescent="0.35">
      <c r="K205" t="str">
        <f t="shared" ca="1" si="5"/>
        <v>Viet Nam</v>
      </c>
      <c r="L205" t="s">
        <v>628</v>
      </c>
      <c r="M205" t="s">
        <v>629</v>
      </c>
      <c r="N205" t="s">
        <v>628</v>
      </c>
    </row>
    <row r="206" spans="11:14" x14ac:dyDescent="0.35">
      <c r="K206" t="str">
        <f t="shared" ca="1" si="5"/>
        <v>Western Sahara</v>
      </c>
      <c r="L206" t="s">
        <v>630</v>
      </c>
      <c r="M206" t="s">
        <v>631</v>
      </c>
      <c r="N206" t="s">
        <v>632</v>
      </c>
    </row>
    <row r="207" spans="11:14" x14ac:dyDescent="0.35">
      <c r="K207" t="str">
        <f t="shared" ca="1" si="5"/>
        <v>Yemen</v>
      </c>
      <c r="L207" t="s">
        <v>633</v>
      </c>
      <c r="M207" t="s">
        <v>634</v>
      </c>
      <c r="N207" t="s">
        <v>633</v>
      </c>
    </row>
    <row r="208" spans="11:14" x14ac:dyDescent="0.35">
      <c r="K208" t="str">
        <f t="shared" ca="1" si="5"/>
        <v>Zambia</v>
      </c>
      <c r="L208" t="s">
        <v>635</v>
      </c>
      <c r="M208" t="s">
        <v>636</v>
      </c>
      <c r="N208" t="s">
        <v>635</v>
      </c>
    </row>
    <row r="209" spans="11:14" x14ac:dyDescent="0.35">
      <c r="K209" t="str">
        <f t="shared" ca="1" si="5"/>
        <v>Zimbabwe</v>
      </c>
      <c r="L209" t="s">
        <v>637</v>
      </c>
      <c r="M209" t="s">
        <v>637</v>
      </c>
      <c r="N209" t="s">
        <v>637</v>
      </c>
    </row>
    <row r="210" spans="11:14" x14ac:dyDescent="0.35">
      <c r="K210" t="str">
        <f t="shared" ca="1" si="5"/>
        <v>Zanzibar</v>
      </c>
      <c r="L210" t="s">
        <v>638</v>
      </c>
      <c r="M210" t="s">
        <v>638</v>
      </c>
      <c r="N210" t="s">
        <v>638</v>
      </c>
    </row>
    <row r="237" spans="11:12" x14ac:dyDescent="0.35">
      <c r="K237" t="str">
        <f t="shared" ca="1" si="5"/>
        <v>Viet Nam</v>
      </c>
      <c r="L237" t="s">
        <v>628</v>
      </c>
    </row>
    <row r="238" spans="11:12" x14ac:dyDescent="0.35">
      <c r="K238" t="str">
        <f t="shared" ca="1" si="5"/>
        <v>Wallis and Futuna Islands</v>
      </c>
      <c r="L238" t="s">
        <v>639</v>
      </c>
    </row>
    <row r="239" spans="11:12" x14ac:dyDescent="0.35">
      <c r="K239" t="str">
        <f t="shared" ca="1" si="5"/>
        <v>Western Sahara</v>
      </c>
      <c r="L239" t="s">
        <v>630</v>
      </c>
    </row>
    <row r="240" spans="11:12" x14ac:dyDescent="0.35">
      <c r="K240" t="str">
        <f t="shared" ca="1" si="5"/>
        <v>Yemen</v>
      </c>
      <c r="L240" t="s">
        <v>633</v>
      </c>
    </row>
    <row r="241" spans="11:12" x14ac:dyDescent="0.35">
      <c r="K241" t="str">
        <f t="shared" ca="1" si="5"/>
        <v>Zambia</v>
      </c>
      <c r="L241" t="s">
        <v>635</v>
      </c>
    </row>
    <row r="242" spans="11:12" x14ac:dyDescent="0.35">
      <c r="K242" t="str">
        <f t="shared" ca="1" si="5"/>
        <v>Zanzibar</v>
      </c>
      <c r="L242" t="s">
        <v>638</v>
      </c>
    </row>
    <row r="243" spans="11:12" x14ac:dyDescent="0.35">
      <c r="K243" t="str">
        <f t="shared" ca="1" si="5"/>
        <v>Zimbabwe</v>
      </c>
      <c r="L243" t="s">
        <v>637</v>
      </c>
    </row>
  </sheetData>
  <sheetProtection algorithmName="SHA-512" hashValue="xO+f/nf7oCFmig/y3MAiC6ibKu7lKjZXloa8H8+gY6xPPEIeZ7uJH8ph8h/PCIU0mLjg3/nkvlqibJniKMv9nA==" saltValue="C72sCslo0qNlX1q4NK/1Kg==" spinCount="100000" sheet="1" selectLockedCells="1" selectUn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0000"/>
  </sheetPr>
  <dimension ref="A1:L536"/>
  <sheetViews>
    <sheetView zoomScale="60" zoomScaleNormal="60" workbookViewId="0">
      <pane ySplit="2" topLeftCell="A107" activePane="bottomLeft" state="frozen"/>
      <selection activeCell="H1" sqref="H1"/>
      <selection pane="bottomLeft" activeCell="H115" sqref="H115"/>
    </sheetView>
  </sheetViews>
  <sheetFormatPr defaultColWidth="9" defaultRowHeight="14" x14ac:dyDescent="0.3"/>
  <cols>
    <col min="1" max="1" width="19.58203125" style="4" customWidth="1"/>
    <col min="2" max="2" width="45.25" style="75" customWidth="1"/>
    <col min="3" max="4" width="45.25" style="22" customWidth="1"/>
    <col min="5" max="5" width="46.5" style="4" customWidth="1"/>
    <col min="6" max="6" width="16.08203125" style="78" customWidth="1"/>
    <col min="7" max="7" width="78.5" style="4" customWidth="1"/>
    <col min="8" max="10" width="108.25" style="22" customWidth="1"/>
    <col min="11" max="11" width="19.58203125" style="4" customWidth="1"/>
    <col min="12" max="16384" width="9" style="4"/>
  </cols>
  <sheetData>
    <row r="1" spans="1:11" x14ac:dyDescent="0.3">
      <c r="A1" s="74" t="s">
        <v>5</v>
      </c>
      <c r="B1" s="100"/>
      <c r="C1" s="101">
        <f>IF(Language="English",0,IF(Language="French",1,IF(Language="Spanish",2,IF(Language="Russian",3))))</f>
        <v>0</v>
      </c>
      <c r="D1" s="101"/>
      <c r="E1" s="6"/>
      <c r="F1" s="76"/>
      <c r="G1" s="4" t="s">
        <v>14</v>
      </c>
      <c r="H1" s="90"/>
      <c r="I1" s="90"/>
      <c r="J1" s="90"/>
      <c r="K1" s="7"/>
    </row>
    <row r="2" spans="1:11" x14ac:dyDescent="0.3">
      <c r="A2" s="74" t="s">
        <v>16</v>
      </c>
      <c r="B2" s="102" t="s">
        <v>6</v>
      </c>
      <c r="C2" s="103" t="s">
        <v>17</v>
      </c>
      <c r="D2" s="95" t="s">
        <v>18</v>
      </c>
      <c r="E2" s="24"/>
      <c r="F2" s="77"/>
      <c r="G2" s="8" t="s">
        <v>16</v>
      </c>
      <c r="H2" s="91" t="s">
        <v>6</v>
      </c>
      <c r="I2" s="95" t="s">
        <v>17</v>
      </c>
      <c r="J2" s="95" t="s">
        <v>18</v>
      </c>
      <c r="K2" s="23"/>
    </row>
    <row r="3" spans="1:11" ht="14.5" x14ac:dyDescent="0.3">
      <c r="A3" s="4" t="str">
        <f t="shared" ref="A3:A37" ca="1" si="0">OFFSET($B3,0,LangOffset,1,1)</f>
        <v>HIV/AIDS</v>
      </c>
      <c r="B3" s="75" t="s">
        <v>640</v>
      </c>
      <c r="C3" s="56" t="s">
        <v>641</v>
      </c>
      <c r="D3" s="56" t="s">
        <v>642</v>
      </c>
      <c r="E3" s="47"/>
      <c r="G3" s="4" t="str">
        <f t="shared" ref="G3:G8" ca="1" si="1">OFFSET($H3,0,LangOffset,1,1)</f>
        <v>Instructions - HIV Priority Modules</v>
      </c>
      <c r="H3" s="93" t="s">
        <v>1110</v>
      </c>
      <c r="I3" s="56" t="s">
        <v>1111</v>
      </c>
      <c r="J3" s="56" t="s">
        <v>1510</v>
      </c>
      <c r="K3" s="47"/>
    </row>
    <row r="4" spans="1:11" ht="14.5" x14ac:dyDescent="0.3">
      <c r="A4" s="4" t="str">
        <f t="shared" ca="1" si="0"/>
        <v xml:space="preserve">HIV/AIDS Programmatic Gap Table 1 </v>
      </c>
      <c r="B4" s="75" t="s">
        <v>1118</v>
      </c>
      <c r="C4" s="59" t="s">
        <v>1172</v>
      </c>
      <c r="D4" s="56" t="s">
        <v>1194</v>
      </c>
      <c r="E4" s="47"/>
      <c r="G4" s="4">
        <f t="shared" ca="1" si="1"/>
        <v>0</v>
      </c>
      <c r="I4" s="56"/>
      <c r="J4" s="56"/>
      <c r="K4" s="47"/>
    </row>
    <row r="5" spans="1:11" ht="308" x14ac:dyDescent="0.3">
      <c r="A5" s="4" t="str">
        <f t="shared" ca="1" si="0"/>
        <v>HIV/AIDS Programmatic Gap Table 2</v>
      </c>
      <c r="B5" s="75" t="s">
        <v>1119</v>
      </c>
      <c r="C5" s="59" t="s">
        <v>1173</v>
      </c>
      <c r="D5" s="56" t="s">
        <v>1174</v>
      </c>
      <c r="E5" s="47"/>
      <c r="G5" s="25" t="str">
        <f t="shared" ca="1" si="1"/>
        <v>Please complete separate programmatic gap tables for 4-6 priority modules in the HIV funding request. The following list specifies possible modules and relevant interventions. Complete tables only for the interventions for which funding is being requested.
For guidance when completing these programmatic gap tables, please refer to the Modular Framework handbook and the Global Fund HIV Information Note, which includes reference to relevant technical guidance documents. 
Priority Modules/Interventions, as per the Modular Framework Handbook:
1. Treatment, care and support    
2. Differentiated HIV Testing Services*
3. TB/HIV **
4. Elimination of vertical transmission of HIV, syphilis and hepatitis B ***
5. Prevention package for key populations and AGYW ****
6.  PrEP *****
7. Condoms *****</v>
      </c>
      <c r="H5" s="46" t="s">
        <v>1262</v>
      </c>
      <c r="I5" s="296" t="s">
        <v>1508</v>
      </c>
      <c r="J5" s="104" t="s">
        <v>1263</v>
      </c>
      <c r="K5" s="47"/>
    </row>
    <row r="6" spans="1:11" ht="409.5" x14ac:dyDescent="0.3">
      <c r="A6" s="4" t="str">
        <f t="shared" ca="1" si="0"/>
        <v xml:space="preserve">HIV/AIDS Programmatic Gap Table 3  </v>
      </c>
      <c r="B6" s="75" t="s">
        <v>1134</v>
      </c>
      <c r="C6" s="56" t="s">
        <v>1157</v>
      </c>
      <c r="D6" s="56" t="s">
        <v>1175</v>
      </c>
      <c r="E6" s="47"/>
      <c r="G6" s="25" t="str">
        <f ca="1">OFFSET($H6,0,LangOffset,1,1)</f>
        <v xml:space="preserve">*Differentiated HIV Testing Services
         -&gt; The HIV Testing gap table should be completed for the two priority key population groups in terms of incidence or number of new infections: men who have sex with men; sex workers; transgender people; people who inject drugs. In addition, the Global Fund AGYW priority countries should complete the gap table for adolescent girls and young women in high incidence settings. 
**TB/HIV
         -&gt; If submitting separate TB and HIV funding requests, gap analysis tables for TB/HIV interventions should be included in both the TB and HIV requests. In the case of a joint TB/HIV request, please complete the tables provided in the joint TB/HIV programmatic gap Excel file.
         -&gt; If the applicant is part of the WHO’s 30 highest TB/HIV burden countries they must complete the tables linked to this module.  The WHO’s 30 highest TB/HIV burden countries are Botswana, Brazil, Cameroon, Central African Republic, China, Congo, Democratic Republic of the Congo, Eswatini, Ethiopia, Gabon, Guinea, Guinea-Bissau, India, Indonesia, Kenya,  Lesotho, Liberia, Malawi, Mozambique, Myanmar, Namibia, Nigeria, Philippines, Russian Federation, South Africa, Thailand, Uganda, United Republic of Tanzania, Zambia, and Zimbabwe.
***Elimination of vertical transmission of HIV, syphilis and hepatitis B 
         -&gt;  If the applicant is among of the countries that have joined the Global Alliance to end Pediatric AIDS by 2030, they must complete the gap tables linked to this module. The 12 countries are Angola, Cameroon, Cote-D'Ivoire, DRC, Kenya, Mozambique, Nigeria, South Africa, Uganda, the United Republic of Tanzania, Zambia and Zimbabwe.
****Prevention package for key populations and AGYW 
         -&gt; If funding is requested for these modules, the following applies:
         -&gt; These modules refer to the following key and vulnerable populations: men who have sex with men; sex workers; transgender people; people who inject drugs; adolescent girls and young women in high incidence settings; and other vulnerable populations.
        -&gt; Gap tables must be completed for the prevention packages of two priority key population groups  in terms of incidence or number of new infections: men who have sex with men, sex workers, transgender people, people who inject drugs, other vulnerable populations.Note that 3 tables are provided in the 'Prevention' tab.
         -&gt; In addition, all the Global Fund AGYW priority countries need to complete the gap table for the prevention package for adolescent girls and young women in high incidence settings. 
*****PrEP and Condoms (3 tables provided in each tab)
         -&gt; If funding is requested for these modules, the following applies:
         -&gt; For the Global Fund incidence reduction strategy delivery priority countries, the PrEP gap table and the Condom gap table should be completed for the two priority key population groups in terms of incidence or number of new infections: men who have sex with men; sex workers; transgender people;and people who inject drugs. Rest of countries: condom and PrEP tables are negotiated with HIV advisor as needed.
         -&gt; For the Global Fund AGYW priority countries, these tables should be completed for adolescent girls and young women in high incidence settings.          </v>
      </c>
      <c r="H6" s="46" t="s">
        <v>1236</v>
      </c>
      <c r="I6" s="296" t="s">
        <v>1509</v>
      </c>
      <c r="J6" s="46" t="s">
        <v>1305</v>
      </c>
      <c r="K6" s="47"/>
    </row>
    <row r="7" spans="1:11" ht="151.5" customHeight="1" x14ac:dyDescent="0.3">
      <c r="A7" s="4" t="str">
        <f t="shared" ca="1" si="0"/>
        <v xml:space="preserve">HIV/AIDS Programmatic Gap Table 4  </v>
      </c>
      <c r="B7" s="75" t="s">
        <v>1120</v>
      </c>
      <c r="C7" s="56" t="s">
        <v>1158</v>
      </c>
      <c r="D7" s="56" t="s">
        <v>1176</v>
      </c>
      <c r="E7" s="47"/>
      <c r="G7" s="25" t="str">
        <f t="shared" ca="1" si="1"/>
        <v>To begin completing each table, specify the desired priority module/intervention by selecting from the drop-down list provided next to the "Priority Module" line [note that this is pre-filled for some tables]. Then, select the corresponding coverage indicator from the drop-down list [unless pre-filled]. Blank cells highlighted in white require input. Cells highlighted in purple and gray will then be filled automatically.
The following instructions provide detailed information on how to complete the gap table for each module. Note that the TB/HIV collaborative intervention has several coverage indicators and therefore separate tables are to be completed. Remember, complete tables for only 4-6 priority modules.</v>
      </c>
      <c r="H7" s="46" t="s">
        <v>1237</v>
      </c>
      <c r="I7" s="297" t="s">
        <v>1264</v>
      </c>
      <c r="J7" s="298" t="s">
        <v>1304</v>
      </c>
      <c r="K7" s="47"/>
    </row>
    <row r="8" spans="1:11" ht="70" x14ac:dyDescent="0.3">
      <c r="A8" s="4" t="str">
        <f t="shared" ca="1" si="0"/>
        <v xml:space="preserve">HIV/AIDS Programmatic Gap Table 5  </v>
      </c>
      <c r="B8" s="75" t="s">
        <v>1121</v>
      </c>
      <c r="C8" s="56" t="s">
        <v>1159</v>
      </c>
      <c r="D8" s="56" t="s">
        <v>1177</v>
      </c>
      <c r="E8" s="47"/>
      <c r="G8" s="25" t="str">
        <f t="shared" ca="1" si="1"/>
        <v>In cases where the indicators used by the country are worded differently than what is included in the programmatic gap tables (but the measurement is the same), please include the country definition in the comments box. A blank table can be found on the "Blank table" tab in the case where the number of tables provided in the workbook is not sufficient, or if the applicant wishes to submit a table for a module/intervention/indicator that is not specified in the instructions below.</v>
      </c>
      <c r="H8" s="56" t="s">
        <v>1238</v>
      </c>
      <c r="I8" s="196" t="s">
        <v>1239</v>
      </c>
      <c r="J8" s="56" t="s">
        <v>1240</v>
      </c>
      <c r="K8" s="47"/>
    </row>
    <row r="9" spans="1:11" ht="28" x14ac:dyDescent="0.3">
      <c r="A9" s="4" t="str">
        <f t="shared" ca="1" si="0"/>
        <v xml:space="preserve">HIV/AIDS Programmatic Gap Table 6  </v>
      </c>
      <c r="B9" s="75" t="s">
        <v>1122</v>
      </c>
      <c r="C9" s="56" t="s">
        <v>1160</v>
      </c>
      <c r="D9" s="56" t="s">
        <v>1178</v>
      </c>
      <c r="E9" s="47"/>
      <c r="G9" s="25" t="str">
        <f t="shared" ref="G9:G20" ca="1" si="2">OFFSET($H9,0,LangOffset,1,1)</f>
        <v>Treatment, care and support - "Treatment" tab</v>
      </c>
      <c r="H9" s="306" t="s">
        <v>643</v>
      </c>
      <c r="I9" s="307" t="s">
        <v>644</v>
      </c>
      <c r="J9" s="306" t="s">
        <v>645</v>
      </c>
      <c r="K9" s="47"/>
    </row>
    <row r="10" spans="1:11" ht="45" customHeight="1" x14ac:dyDescent="0.3">
      <c r="C10" s="56"/>
      <c r="D10" s="56"/>
      <c r="E10" s="47"/>
      <c r="G10" s="25" t="str">
        <f t="shared" ca="1" si="2"/>
        <v>For ART, it is encouraged to complete separate tables for adults and for children, however the option to complete in aggregate is also provided.</v>
      </c>
      <c r="H10" s="56" t="s">
        <v>646</v>
      </c>
      <c r="I10" s="22" t="s">
        <v>647</v>
      </c>
      <c r="J10" s="56" t="s">
        <v>978</v>
      </c>
      <c r="K10" s="47"/>
    </row>
    <row r="11" spans="1:11" ht="47.65" customHeight="1" x14ac:dyDescent="0.3">
      <c r="A11" s="4" t="str">
        <f t="shared" ca="1" si="0"/>
        <v xml:space="preserve">HIV/AIDS Programmatic Gap Table 7  </v>
      </c>
      <c r="B11" s="75" t="s">
        <v>1123</v>
      </c>
      <c r="C11" s="59" t="s">
        <v>1161</v>
      </c>
      <c r="D11" s="56" t="s">
        <v>1179</v>
      </c>
      <c r="E11" s="47"/>
      <c r="G11" s="25" t="str">
        <f t="shared" ca="1" si="2"/>
        <v>Coverage indicator: [select the relevant indicator from the drop-down list]
Percentage of people on ART among all people living with HIV at the end of the reporting period.</v>
      </c>
      <c r="H11" s="46" t="s">
        <v>1249</v>
      </c>
      <c r="I11" s="104" t="s">
        <v>1439</v>
      </c>
      <c r="J11" s="104" t="s">
        <v>1267</v>
      </c>
      <c r="K11" s="47"/>
    </row>
    <row r="12" spans="1:11" ht="28" x14ac:dyDescent="0.3">
      <c r="A12" s="4" t="str">
        <f t="shared" ca="1" si="0"/>
        <v xml:space="preserve">HIV/AIDS Programmatic Gap Table 8  </v>
      </c>
      <c r="B12" s="75" t="s">
        <v>1124</v>
      </c>
      <c r="C12" s="59" t="s">
        <v>1162</v>
      </c>
      <c r="D12" s="56" t="s">
        <v>1180</v>
      </c>
      <c r="E12" s="47"/>
      <c r="G12" s="25" t="str">
        <f t="shared" ca="1" si="2"/>
        <v>Estimated population in need/at risk:
This refers to all adults and/or children living with HIV.</v>
      </c>
      <c r="H12" s="56" t="s">
        <v>648</v>
      </c>
      <c r="I12" s="197" t="s">
        <v>1440</v>
      </c>
      <c r="J12" s="56" t="s">
        <v>979</v>
      </c>
      <c r="K12" s="47"/>
    </row>
    <row r="13" spans="1:11" ht="70" x14ac:dyDescent="0.3">
      <c r="A13" s="4" t="str">
        <f t="shared" ca="1" si="0"/>
        <v xml:space="preserve">HIV/AIDS Programmatic Gap Table 9  </v>
      </c>
      <c r="B13" s="75" t="s">
        <v>1125</v>
      </c>
      <c r="C13" s="59" t="s">
        <v>1163</v>
      </c>
      <c r="D13" s="56" t="s">
        <v>1181</v>
      </c>
      <c r="E13" s="47"/>
      <c r="G13" s="25" t="str">
        <f t="shared" ca="1" si="2"/>
        <v>Country target:
Refers to National Strategic Plan (NSP) or any other latest agreed country target.
1) "#" refers to the total number of people to be on antiretroviral therapy.
2) "%" refers to the number of adults and/or children expected to be on antiretroviral therapy among all adults and children living with HIV.</v>
      </c>
      <c r="H13" s="22" t="s">
        <v>1248</v>
      </c>
      <c r="I13" s="56" t="s">
        <v>1441</v>
      </c>
      <c r="J13" s="56" t="s">
        <v>1247</v>
      </c>
      <c r="K13" s="47"/>
    </row>
    <row r="14" spans="1:11" ht="155.65" customHeight="1" x14ac:dyDescent="0.3">
      <c r="A14" s="4" t="str">
        <f t="shared" ca="1" si="0"/>
        <v xml:space="preserve">HIV/AIDS Programmatic Gap Table 10  </v>
      </c>
      <c r="B14" s="75" t="s">
        <v>1126</v>
      </c>
      <c r="C14" s="59" t="s">
        <v>1164</v>
      </c>
      <c r="D14" s="56" t="s">
        <v>1182</v>
      </c>
      <c r="E14" s="47"/>
      <c r="G14" s="25" t="str">
        <f t="shared" ca="1" si="2"/>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14" s="22" t="s">
        <v>649</v>
      </c>
      <c r="I14" s="56" t="s">
        <v>1442</v>
      </c>
      <c r="J14" s="56" t="s">
        <v>980</v>
      </c>
      <c r="K14" s="47"/>
    </row>
    <row r="15" spans="1:11" ht="42" x14ac:dyDescent="0.3">
      <c r="A15" s="4" t="str">
        <f t="shared" ca="1" si="0"/>
        <v xml:space="preserve">HIV/AIDS Programmatic Gap Table 11  </v>
      </c>
      <c r="B15" s="75" t="s">
        <v>1127</v>
      </c>
      <c r="C15" s="59" t="s">
        <v>1165</v>
      </c>
      <c r="D15" s="56" t="s">
        <v>1183</v>
      </c>
      <c r="E15" s="47"/>
      <c r="G15" s="25" t="str">
        <f t="shared" ca="1" si="2"/>
        <v>Programmatic gap:
The programmatic gap is calculated based on B1 Global targets as per the Global AIDS Strategy 2021-2026.</v>
      </c>
      <c r="H15" s="22" t="s">
        <v>981</v>
      </c>
      <c r="I15" s="56" t="s">
        <v>1443</v>
      </c>
      <c r="J15" s="56" t="s">
        <v>982</v>
      </c>
      <c r="K15" s="47"/>
    </row>
    <row r="16" spans="1:11" ht="98" x14ac:dyDescent="0.3">
      <c r="A16" s="4" t="str">
        <f t="shared" ca="1" si="0"/>
        <v xml:space="preserve">HIV/AIDS Programmatic Gap Table 12  </v>
      </c>
      <c r="B16" s="75" t="s">
        <v>1128</v>
      </c>
      <c r="C16" s="59" t="s">
        <v>1166</v>
      </c>
      <c r="D16" s="56" t="s">
        <v>1184</v>
      </c>
      <c r="E16" s="47"/>
      <c r="G16" s="25" t="str">
        <f t="shared" ca="1" si="2"/>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H16" s="104" t="s">
        <v>1250</v>
      </c>
      <c r="I16" s="104" t="s">
        <v>1444</v>
      </c>
      <c r="J16" s="104" t="s">
        <v>1306</v>
      </c>
      <c r="K16" s="47"/>
    </row>
    <row r="17" spans="1:11" ht="29" x14ac:dyDescent="0.3">
      <c r="A17" s="4" t="str">
        <f t="shared" ca="1" si="0"/>
        <v xml:space="preserve">HIV/AIDS Programmatic Gap Table 13  </v>
      </c>
      <c r="B17" s="75" t="s">
        <v>1129</v>
      </c>
      <c r="C17" s="59" t="s">
        <v>1167</v>
      </c>
      <c r="D17" s="56" t="s">
        <v>1185</v>
      </c>
      <c r="E17" s="47"/>
      <c r="G17" s="25" t="str">
        <f t="shared" ca="1" si="2"/>
        <v>Elimination of vertical transmission of HIV, syphilis and hepatitis B - "EMTCT" tab</v>
      </c>
      <c r="H17" s="308" t="s">
        <v>650</v>
      </c>
      <c r="I17" s="307" t="s">
        <v>651</v>
      </c>
      <c r="J17" s="307" t="s">
        <v>652</v>
      </c>
      <c r="K17" s="47"/>
    </row>
    <row r="18" spans="1:11" ht="42" x14ac:dyDescent="0.3">
      <c r="A18" s="4" t="str">
        <f t="shared" ca="1" si="0"/>
        <v xml:space="preserve">HIV/AIDS Programmatic Gap Table 14  </v>
      </c>
      <c r="B18" s="75" t="s">
        <v>1130</v>
      </c>
      <c r="C18" s="59" t="s">
        <v>1168</v>
      </c>
      <c r="D18" s="56" t="s">
        <v>1186</v>
      </c>
      <c r="E18" s="47"/>
      <c r="G18" s="25" t="str">
        <f t="shared" ca="1" si="2"/>
        <v>Coverage indicator: [select the relevant coverage indicator from the drop-down list]
Percentage of pregnant women living with HIV who received antiretroviral medicine to reduce the risk of vertical transmission of HIV.</v>
      </c>
      <c r="H18" s="46" t="s">
        <v>1251</v>
      </c>
      <c r="I18" s="104" t="s">
        <v>1445</v>
      </c>
      <c r="J18" s="104" t="s">
        <v>1319</v>
      </c>
      <c r="K18" s="47"/>
    </row>
    <row r="19" spans="1:11" ht="29" x14ac:dyDescent="0.3">
      <c r="A19" s="4" t="str">
        <f t="shared" ca="1" si="0"/>
        <v xml:space="preserve">HIV/AIDS Programmatic Gap Table 15  </v>
      </c>
      <c r="B19" s="75" t="s">
        <v>1131</v>
      </c>
      <c r="C19" s="59" t="s">
        <v>1169</v>
      </c>
      <c r="D19" s="56" t="s">
        <v>1187</v>
      </c>
      <c r="E19" s="47"/>
      <c r="G19" s="25" t="str">
        <f t="shared" ca="1" si="2"/>
        <v>Estimated population in need/at risk:
It refers to the estimated number of HIV-positive pregnant women.</v>
      </c>
      <c r="H19" s="22" t="s">
        <v>653</v>
      </c>
      <c r="I19" s="56" t="s">
        <v>1446</v>
      </c>
      <c r="J19" s="56" t="s">
        <v>983</v>
      </c>
      <c r="K19" s="47"/>
    </row>
    <row r="20" spans="1:11" ht="84" x14ac:dyDescent="0.3">
      <c r="A20" s="4" t="str">
        <f t="shared" ca="1" si="0"/>
        <v xml:space="preserve">HIV/AIDS Programmatic Gap Table 16  </v>
      </c>
      <c r="B20" s="75" t="s">
        <v>1132</v>
      </c>
      <c r="C20" s="59" t="s">
        <v>1170</v>
      </c>
      <c r="D20" s="56" t="s">
        <v>1188</v>
      </c>
      <c r="E20" s="47"/>
      <c r="G20" s="25" t="str">
        <f t="shared" ca="1" si="2"/>
        <v>Country target:
Refers to NSP or any other latest agreed country target.
1) "#" refers to the number of HIV-positive pregnant women who are expected to receive antiretroviral drugs to reduce the risk of mother-to-child transmission during pregnancy and delivery.
2) "%" refers to the percentage of HIV-positive pregnant women who receive antiretrovirals to reduce the risk of mother-to-child transmission among the total estimated HIV-positive pregnant women.</v>
      </c>
      <c r="H20" s="56" t="s">
        <v>984</v>
      </c>
      <c r="I20" s="197" t="s">
        <v>1447</v>
      </c>
      <c r="J20" s="56" t="s">
        <v>985</v>
      </c>
      <c r="K20" s="47"/>
    </row>
    <row r="21" spans="1:11" ht="84" x14ac:dyDescent="0.3">
      <c r="A21" s="4" t="str">
        <f t="shared" ca="1" si="0"/>
        <v>Priority Module</v>
      </c>
      <c r="B21" s="75" t="s">
        <v>45</v>
      </c>
      <c r="C21" s="56" t="s">
        <v>46</v>
      </c>
      <c r="D21" s="56" t="s">
        <v>47</v>
      </c>
      <c r="E21" s="47"/>
      <c r="G21" s="25"/>
      <c r="H21" s="56" t="s">
        <v>984</v>
      </c>
      <c r="I21" s="197" t="s">
        <v>1447</v>
      </c>
      <c r="J21" s="56" t="s">
        <v>985</v>
      </c>
      <c r="K21" s="47"/>
    </row>
    <row r="22" spans="1:11" ht="42" x14ac:dyDescent="0.3">
      <c r="A22" s="4" t="str">
        <f t="shared" ca="1" si="0"/>
        <v>Selected coverage indicator</v>
      </c>
      <c r="B22" s="75" t="s">
        <v>51</v>
      </c>
      <c r="C22" s="56" t="s">
        <v>52</v>
      </c>
      <c r="D22" s="56" t="s">
        <v>53</v>
      </c>
      <c r="E22" s="47"/>
      <c r="G22" s="25" t="str">
        <f t="shared" ref="G22:G53" ca="1" si="3">OFFSET($H22,0,LangOffset,1,1)</f>
        <v>Programmatic gap:
The programmatic gap is calculated based on B1 Global targets as per the Global AIDS Strategy 2021-2026.</v>
      </c>
      <c r="H22" s="22" t="s">
        <v>981</v>
      </c>
      <c r="I22" s="56" t="s">
        <v>1443</v>
      </c>
      <c r="J22" s="56" t="s">
        <v>986</v>
      </c>
      <c r="K22" s="47"/>
    </row>
    <row r="23" spans="1:11" ht="98" x14ac:dyDescent="0.3">
      <c r="A23" s="4" t="str">
        <f t="shared" ca="1" si="0"/>
        <v>Target population</v>
      </c>
      <c r="B23" s="75" t="s">
        <v>1029</v>
      </c>
      <c r="C23" s="56" t="s">
        <v>654</v>
      </c>
      <c r="D23" s="104" t="s">
        <v>655</v>
      </c>
      <c r="E23" s="47"/>
      <c r="G23" s="25" t="str">
        <f t="shared" ca="1" si="3"/>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mother-to-child transmission geographic areas. 
4) Indicate the difference between the Country target and the Global target. </v>
      </c>
      <c r="H23" s="46" t="s">
        <v>1268</v>
      </c>
      <c r="I23" s="104" t="s">
        <v>1448</v>
      </c>
      <c r="J23" s="104" t="s">
        <v>1307</v>
      </c>
      <c r="K23" s="47"/>
    </row>
    <row r="24" spans="1:11" ht="14.5" x14ac:dyDescent="0.3">
      <c r="A24" s="4" t="str">
        <f t="shared" ca="1" si="0"/>
        <v>Current national coverage</v>
      </c>
      <c r="B24" s="75" t="s">
        <v>57</v>
      </c>
      <c r="C24" s="56" t="s">
        <v>58</v>
      </c>
      <c r="D24" s="56" t="s">
        <v>59</v>
      </c>
      <c r="E24" s="47"/>
      <c r="G24" s="25" t="str">
        <f t="shared" ca="1" si="3"/>
        <v>Differentiated HIV Testing Services - "HIV Testing" tab</v>
      </c>
      <c r="H24" s="308" t="s">
        <v>656</v>
      </c>
      <c r="I24" s="307" t="s">
        <v>657</v>
      </c>
      <c r="J24" s="307" t="s">
        <v>658</v>
      </c>
      <c r="K24" s="47"/>
    </row>
    <row r="25" spans="1:11" ht="42" x14ac:dyDescent="0.3">
      <c r="A25" s="4" t="str">
        <f t="shared" ca="1" si="0"/>
        <v>Insert latest results</v>
      </c>
      <c r="B25" s="75" t="s">
        <v>62</v>
      </c>
      <c r="C25" s="56" t="s">
        <v>63</v>
      </c>
      <c r="D25" s="56" t="s">
        <v>64</v>
      </c>
      <c r="E25" s="47"/>
      <c r="G25" s="25" t="str">
        <f t="shared" ca="1" si="3"/>
        <v xml:space="preserve">Coverage indicator: [select the relevant coverage indicator from the drop down list]
Percentage of key populations that have received an HIV test during the reporting period in key population specific programs and know their results. </v>
      </c>
      <c r="H25" s="46" t="s">
        <v>1252</v>
      </c>
      <c r="I25" s="46" t="s">
        <v>1449</v>
      </c>
      <c r="J25" s="46" t="s">
        <v>1269</v>
      </c>
      <c r="K25" s="47"/>
    </row>
    <row r="26" spans="1:11" ht="28" x14ac:dyDescent="0.3">
      <c r="A26" s="4" t="str">
        <f t="shared" ca="1" si="0"/>
        <v>Year</v>
      </c>
      <c r="B26" s="75" t="s">
        <v>68</v>
      </c>
      <c r="C26" s="56" t="s">
        <v>69</v>
      </c>
      <c r="D26" s="56" t="s">
        <v>70</v>
      </c>
      <c r="E26" s="47"/>
      <c r="G26" s="25" t="str">
        <f t="shared" ca="1" si="3"/>
        <v>Estimated population in need/at risk:
Refers to total estimated key and vulnerable populations in need of HIV testing</v>
      </c>
      <c r="H26" s="46" t="s">
        <v>1270</v>
      </c>
      <c r="I26" s="46" t="s">
        <v>1450</v>
      </c>
      <c r="J26" s="46" t="s">
        <v>1271</v>
      </c>
      <c r="K26" s="47"/>
    </row>
    <row r="27" spans="1:11" ht="84" x14ac:dyDescent="0.3">
      <c r="A27" s="4" t="str">
        <f t="shared" ca="1" si="0"/>
        <v>Data source</v>
      </c>
      <c r="B27" s="75" t="s">
        <v>74</v>
      </c>
      <c r="C27" s="56" t="s">
        <v>75</v>
      </c>
      <c r="D27" s="56" t="s">
        <v>76</v>
      </c>
      <c r="E27" s="47"/>
      <c r="G27" s="25" t="str">
        <f t="shared" ca="1" si="3"/>
        <v>Country target:
Refers to NSP or any other latest agreed country target.
1) "#" refers to the number of people in the specified key population expected to be tested for HIV in the specified year.
2) "%" refers to the percentage of people to be tested for HIV among the estimated number of people in the specified key population in the specified year.</v>
      </c>
      <c r="H27" s="22" t="s">
        <v>987</v>
      </c>
      <c r="I27" s="22" t="s">
        <v>1483</v>
      </c>
      <c r="J27" s="22" t="s">
        <v>988</v>
      </c>
      <c r="K27" s="47"/>
    </row>
    <row r="28" spans="1:11" ht="42" x14ac:dyDescent="0.3">
      <c r="A28" s="4" t="str">
        <f t="shared" ca="1" si="0"/>
        <v>Comments</v>
      </c>
      <c r="B28" s="75" t="s">
        <v>80</v>
      </c>
      <c r="C28" s="56" t="s">
        <v>81</v>
      </c>
      <c r="D28" s="56" t="s">
        <v>82</v>
      </c>
      <c r="E28" s="47"/>
      <c r="G28" s="25" t="str">
        <f t="shared" ca="1" si="3"/>
        <v>Programmatic gap:
The programmatic gap is calculated based on B1 Global targets as per the Global AIDS Strategy 2021-2026.</v>
      </c>
      <c r="H28" s="22" t="s">
        <v>981</v>
      </c>
      <c r="I28" s="56" t="s">
        <v>989</v>
      </c>
      <c r="J28" s="56" t="s">
        <v>986</v>
      </c>
      <c r="K28" s="47"/>
    </row>
    <row r="29" spans="1:11" ht="98" x14ac:dyDescent="0.3">
      <c r="A29" s="4" t="str">
        <f t="shared" ca="1" si="0"/>
        <v>Year 1</v>
      </c>
      <c r="B29" s="75" t="s">
        <v>86</v>
      </c>
      <c r="C29" s="56" t="s">
        <v>87</v>
      </c>
      <c r="D29" s="56" t="s">
        <v>88</v>
      </c>
      <c r="E29" s="47"/>
      <c r="G29" s="25" t="str">
        <f t="shared" ca="1" si="3"/>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H29" s="46" t="s">
        <v>1253</v>
      </c>
      <c r="I29" s="104" t="s">
        <v>1272</v>
      </c>
      <c r="J29" s="104" t="s">
        <v>1308</v>
      </c>
      <c r="K29" s="47"/>
    </row>
    <row r="30" spans="1:11" ht="14.5" x14ac:dyDescent="0.3">
      <c r="A30" s="4" t="str">
        <f t="shared" ca="1" si="0"/>
        <v>Year 2</v>
      </c>
      <c r="B30" s="75" t="s">
        <v>91</v>
      </c>
      <c r="C30" s="56" t="s">
        <v>92</v>
      </c>
      <c r="D30" s="56" t="s">
        <v>93</v>
      </c>
      <c r="E30" s="47"/>
      <c r="G30" s="25" t="str">
        <f t="shared" ca="1" si="3"/>
        <v>HIV Prevention programs gap table - "Prevention" tab</v>
      </c>
      <c r="H30" s="308" t="s">
        <v>659</v>
      </c>
      <c r="I30" s="307" t="s">
        <v>990</v>
      </c>
      <c r="J30" s="307" t="s">
        <v>991</v>
      </c>
      <c r="K30" s="47"/>
    </row>
    <row r="31" spans="1:11" ht="84" x14ac:dyDescent="0.3">
      <c r="A31" s="4" t="str">
        <f t="shared" ca="1" si="0"/>
        <v>Year 3</v>
      </c>
      <c r="B31" s="75" t="s">
        <v>94</v>
      </c>
      <c r="C31" s="56" t="s">
        <v>95</v>
      </c>
      <c r="D31" s="56" t="s">
        <v>96</v>
      </c>
      <c r="E31" s="47"/>
      <c r="G31" s="25" t="str">
        <f t="shared" ca="1" si="3"/>
        <v>There are 3 tables in the "Prevention" tab. Please complete separate tables for each of the key and vulnerable populations as relevant to the funding request. Reminder: Gap tables must be completed for the two priority key population groups in terms of incidence or number of new infections: men who have sex with men; sex workers, transgender people, people who inject drugs, other vulnerable popluations. In addition, all Global Fund AGYW priority countries need to complete the gap table for adolescent girls and young women in high incidence settings.</v>
      </c>
      <c r="H31" s="46" t="s">
        <v>1255</v>
      </c>
      <c r="I31" s="104" t="s">
        <v>1309</v>
      </c>
      <c r="J31" s="104" t="s">
        <v>1310</v>
      </c>
      <c r="K31" s="47"/>
    </row>
    <row r="32" spans="1:11" s="72" customFormat="1" ht="28" x14ac:dyDescent="0.3">
      <c r="A32" s="4"/>
      <c r="B32" s="75"/>
      <c r="C32" s="56"/>
      <c r="D32" s="56"/>
      <c r="E32" s="47"/>
      <c r="F32" s="78"/>
      <c r="G32" s="25" t="str">
        <f t="shared" ca="1" si="3"/>
        <v xml:space="preserve">Coverage Indicator:
Select the relevant coverage indicator from the drop-down list. </v>
      </c>
      <c r="H32" s="104" t="s">
        <v>1256</v>
      </c>
      <c r="I32" s="311" t="s">
        <v>1451</v>
      </c>
      <c r="J32" s="104" t="s">
        <v>1273</v>
      </c>
      <c r="K32" s="73"/>
    </row>
    <row r="33" spans="1:12" ht="28" x14ac:dyDescent="0.3">
      <c r="A33" s="4" t="str">
        <f t="shared" ca="1" si="0"/>
        <v>Year 4</v>
      </c>
      <c r="B33" s="75" t="s">
        <v>100</v>
      </c>
      <c r="C33" s="59" t="s">
        <v>101</v>
      </c>
      <c r="D33" s="56" t="s">
        <v>102</v>
      </c>
      <c r="E33" s="47"/>
      <c r="G33" s="25" t="str">
        <f t="shared" ca="1" si="3"/>
        <v>Estimated population in need/at risk:
Refers to estimated number of people in the specified key or vulnerable population in need of prevention.</v>
      </c>
      <c r="H33" s="22" t="s">
        <v>992</v>
      </c>
      <c r="I33" s="56" t="s">
        <v>1452</v>
      </c>
      <c r="J33" s="56" t="s">
        <v>660</v>
      </c>
      <c r="K33" s="47"/>
    </row>
    <row r="34" spans="1:12" ht="56" x14ac:dyDescent="0.3">
      <c r="A34" s="4" t="str">
        <f t="shared" ca="1" si="0"/>
        <v>Insert year</v>
      </c>
      <c r="B34" s="75" t="s">
        <v>106</v>
      </c>
      <c r="C34" s="56" t="s">
        <v>107</v>
      </c>
      <c r="D34" s="56" t="s">
        <v>108</v>
      </c>
      <c r="E34" s="47"/>
      <c r="G34" s="25" t="str">
        <f t="shared" ca="1" si="3"/>
        <v xml:space="preserve">Global target: 
Refers to the global targets as per the Global AIDS Strategy 2021-2026 (https://www.unaids.org/en/resources/documents/2021/2021-2026-global-AIDS-strategy) and hence set at 95% of the PSE. </v>
      </c>
      <c r="H34" s="22" t="s">
        <v>993</v>
      </c>
      <c r="I34" s="56" t="s">
        <v>1453</v>
      </c>
      <c r="J34" s="56" t="s">
        <v>994</v>
      </c>
      <c r="K34" s="47"/>
    </row>
    <row r="35" spans="1:12" ht="28" x14ac:dyDescent="0.3">
      <c r="A35" s="4" t="str">
        <f t="shared" ca="1" si="0"/>
        <v>Comments / Assumptions</v>
      </c>
      <c r="B35" s="75" t="s">
        <v>112</v>
      </c>
      <c r="C35" s="59" t="s">
        <v>1098</v>
      </c>
      <c r="D35" s="56" t="s">
        <v>1097</v>
      </c>
      <c r="E35" s="47"/>
      <c r="G35" s="25" t="str">
        <f t="shared" ca="1" si="3"/>
        <v>Country target:
Refers to NSP or any other latest agreed country target.</v>
      </c>
      <c r="H35" s="22" t="s">
        <v>661</v>
      </c>
      <c r="I35" s="56" t="s">
        <v>1454</v>
      </c>
      <c r="J35" s="56" t="s">
        <v>995</v>
      </c>
      <c r="K35" s="47"/>
    </row>
    <row r="36" spans="1:12" s="72" customFormat="1" ht="42" x14ac:dyDescent="0.3">
      <c r="A36" s="4"/>
      <c r="B36" s="75"/>
      <c r="C36" s="56"/>
      <c r="D36" s="56"/>
      <c r="E36" s="47"/>
      <c r="F36" s="78"/>
      <c r="G36" s="25" t="str">
        <f t="shared" ca="1" si="3"/>
        <v>Programmatic gap:
The programmatic gap is calculated based on the Global targets as per the Global AIDS Strategy 2021-2026 (line B1).</v>
      </c>
      <c r="H36" s="22" t="s">
        <v>996</v>
      </c>
      <c r="I36" s="56" t="s">
        <v>1443</v>
      </c>
      <c r="J36" s="56" t="s">
        <v>986</v>
      </c>
      <c r="K36" s="73"/>
    </row>
    <row r="37" spans="1:12" ht="140" x14ac:dyDescent="0.3">
      <c r="A37" s="4" t="str">
        <f t="shared" ca="1" si="0"/>
        <v xml:space="preserve">Current estimated country need </v>
      </c>
      <c r="B37" s="75" t="s">
        <v>816</v>
      </c>
      <c r="C37" s="56" t="s">
        <v>662</v>
      </c>
      <c r="D37" s="56" t="s">
        <v>119</v>
      </c>
      <c r="E37" s="47"/>
      <c r="G37" s="25" t="str">
        <f t="shared" ca="1" si="3"/>
        <v>Comments/Assumptions:
1)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2) If "other vulnerable populations", please describe this population in the comments section.
3) Indicate the difference between the Country target and the Global target.
4) Specify who are the other sources of funding.
5) Specify the amount of the programmatic gap that is in the within-allocation request, and the amount included in the above-allocation (PAAR). Clarify to what extent this request will cover needs in the highest incidence geographic areas.</v>
      </c>
      <c r="H37" s="46" t="s">
        <v>1257</v>
      </c>
      <c r="I37" s="104" t="s">
        <v>1484</v>
      </c>
      <c r="J37" s="104" t="s">
        <v>1274</v>
      </c>
      <c r="K37" s="47"/>
    </row>
    <row r="38" spans="1:12" ht="28" x14ac:dyDescent="0.3">
      <c r="A38" s="4" t="str">
        <f t="shared" ref="A38:A52" ca="1" si="4">OFFSET($B38,0,LangOffset,1,1)</f>
        <v>A. Total estimated number of all adults and/or children living with HIV</v>
      </c>
      <c r="B38" s="299" t="s">
        <v>1241</v>
      </c>
      <c r="C38" s="300" t="s">
        <v>1317</v>
      </c>
      <c r="D38" s="104" t="s">
        <v>1285</v>
      </c>
      <c r="E38" s="47"/>
      <c r="G38" s="25" t="str">
        <f t="shared" ca="1" si="3"/>
        <v>Pre-exposure prophylaxis (PrEP) gap table - "PrEP gap table" tab</v>
      </c>
      <c r="H38" s="308" t="s">
        <v>663</v>
      </c>
      <c r="I38" s="307" t="s">
        <v>1485</v>
      </c>
      <c r="J38" s="307" t="s">
        <v>997</v>
      </c>
      <c r="K38" s="47"/>
    </row>
    <row r="39" spans="1:12" ht="84" x14ac:dyDescent="0.3">
      <c r="A39" s="4" t="str">
        <f t="shared" ca="1" si="4"/>
        <v>B1. Global targets as per the Global AIDS Strategy</v>
      </c>
      <c r="B39" s="75" t="s">
        <v>1084</v>
      </c>
      <c r="C39" s="22" t="s">
        <v>664</v>
      </c>
      <c r="D39" s="22" t="s">
        <v>1036</v>
      </c>
      <c r="G39" s="25" t="str">
        <f t="shared" ca="1" si="3"/>
        <v xml:space="preserve">There are 3 tables in the “PrEP” tab. The Global Fund incidence reduction strategy delivery priority countries need to complete a PrEP gap table for the two priority key population groups in terms of incidence or number of new infections: men who have sex with men, sex workers, transgender people, people who inject drugs. In addition, all Global Fund AGYW priority countries need to complete the gap table for adolescent girls and young women in high incidence settings.  </v>
      </c>
      <c r="H39" s="301" t="s">
        <v>1258</v>
      </c>
      <c r="I39" s="104" t="s">
        <v>1455</v>
      </c>
      <c r="J39" s="104" t="s">
        <v>1313</v>
      </c>
      <c r="K39" s="47"/>
    </row>
    <row r="40" spans="1:12" s="72" customFormat="1" ht="42" x14ac:dyDescent="0.3">
      <c r="A40" s="4" t="str">
        <f ca="1">OFFSET($B40,0,LangOffset,1,1)</f>
        <v>B2. Country targets</v>
      </c>
      <c r="B40" s="75" t="s">
        <v>1032</v>
      </c>
      <c r="C40" s="56" t="s">
        <v>1033</v>
      </c>
      <c r="D40" s="56" t="s">
        <v>665</v>
      </c>
      <c r="E40" s="47"/>
      <c r="F40" s="78"/>
      <c r="G40" s="25" t="str">
        <f t="shared" ca="1" si="3"/>
        <v>Coverage indicator: selection the relevant coverage indicator from the drop-down list]
Number of key populations or AGYW who received any PrEP product at least once during the reporting period.</v>
      </c>
      <c r="H40" s="46" t="s">
        <v>1276</v>
      </c>
      <c r="I40" s="104" t="s">
        <v>1456</v>
      </c>
      <c r="J40" s="104" t="s">
        <v>1275</v>
      </c>
      <c r="K40" s="73"/>
    </row>
    <row r="41" spans="1:12" ht="70" x14ac:dyDescent="0.3">
      <c r="A41" s="4" t="str">
        <f t="shared" ca="1" si="4"/>
        <v>Country need to meet global targets already covered</v>
      </c>
      <c r="B41" s="75" t="s">
        <v>666</v>
      </c>
      <c r="C41" s="56" t="s">
        <v>667</v>
      </c>
      <c r="D41" s="56" t="s">
        <v>1034</v>
      </c>
      <c r="E41" s="47"/>
      <c r="G41" s="25" t="str">
        <f t="shared" ca="1" si="3"/>
        <v xml:space="preserve">Estimated population in need/at risk:
This refers to the estimated number at risk who should receive PrEP. This should be calculated using the UNAIDS PrEP target setting tools: https://jointsiwg.unaids.org/publications/. There is a different tool available for each key or vulnerable population, as well as instruction guides. Please attach the completed tools as an annex to the concept note submission. </v>
      </c>
      <c r="H41" s="22" t="s">
        <v>1104</v>
      </c>
      <c r="I41" s="56" t="s">
        <v>1458</v>
      </c>
      <c r="J41" s="56" t="s">
        <v>998</v>
      </c>
      <c r="K41" s="47"/>
    </row>
    <row r="42" spans="1:12" s="10" customFormat="1" ht="28" x14ac:dyDescent="0.3">
      <c r="A42" s="4" t="str">
        <f t="shared" ca="1" si="4"/>
        <v>C1. Global target planned to be covered by domestic resources</v>
      </c>
      <c r="B42" s="75" t="s">
        <v>668</v>
      </c>
      <c r="C42" s="56" t="s">
        <v>669</v>
      </c>
      <c r="D42" s="56" t="s">
        <v>1035</v>
      </c>
      <c r="E42" s="47"/>
      <c r="F42" s="78"/>
      <c r="G42" s="25" t="str">
        <f t="shared" ca="1" si="3"/>
        <v>Country target:
Refers to NSP or any other latest agreed country target.</v>
      </c>
      <c r="H42" s="22" t="s">
        <v>661</v>
      </c>
      <c r="I42" s="56" t="s">
        <v>1457</v>
      </c>
      <c r="J42" s="56" t="s">
        <v>995</v>
      </c>
      <c r="K42" s="47"/>
      <c r="L42" s="4"/>
    </row>
    <row r="43" spans="1:12" ht="42" x14ac:dyDescent="0.3">
      <c r="A43" s="4" t="str">
        <f t="shared" ca="1" si="4"/>
        <v>C2. Global target planned to be covered by external resources</v>
      </c>
      <c r="B43" s="75" t="s">
        <v>670</v>
      </c>
      <c r="C43" s="56" t="s">
        <v>671</v>
      </c>
      <c r="D43" s="56" t="s">
        <v>1096</v>
      </c>
      <c r="E43" s="9"/>
      <c r="G43" s="25" t="str">
        <f t="shared" ca="1" si="3"/>
        <v>Programmatic gap:
The programmatic gap is calculated based on the estimated number at risk who should receive PrEP based on the UNAIDS PrEP target setting tools (line A).</v>
      </c>
      <c r="H43" s="22" t="s">
        <v>999</v>
      </c>
      <c r="I43" s="56" t="s">
        <v>1459</v>
      </c>
      <c r="J43" s="56" t="s">
        <v>1000</v>
      </c>
      <c r="K43" s="47"/>
    </row>
    <row r="44" spans="1:12" ht="84" x14ac:dyDescent="0.3">
      <c r="A44" s="4" t="str">
        <f t="shared" ca="1" si="4"/>
        <v>C3. Total global target already covered</v>
      </c>
      <c r="B44" s="75" t="s">
        <v>672</v>
      </c>
      <c r="C44" s="59" t="s">
        <v>673</v>
      </c>
      <c r="D44" s="56" t="s">
        <v>1095</v>
      </c>
      <c r="E44" s="47"/>
      <c r="G44" s="25" t="str">
        <f t="shared" ca="1" si="3"/>
        <v>Comments/Assumptions:
1) Indicate the difference between the Country Target and Estimated number at risk who should receive PrEP.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H44" s="46" t="s">
        <v>1259</v>
      </c>
      <c r="I44" s="104" t="s">
        <v>1460</v>
      </c>
      <c r="J44" s="104" t="s">
        <v>1311</v>
      </c>
      <c r="K44" s="47"/>
    </row>
    <row r="45" spans="1:12" x14ac:dyDescent="0.3">
      <c r="A45" s="4" t="str">
        <f t="shared" ca="1" si="4"/>
        <v>Programmatic gap</v>
      </c>
      <c r="B45" s="75" t="s">
        <v>1030</v>
      </c>
      <c r="C45" s="56" t="s">
        <v>674</v>
      </c>
      <c r="D45" s="56" t="s">
        <v>1058</v>
      </c>
      <c r="E45" s="47"/>
      <c r="G45" s="25" t="str">
        <f t="shared" ca="1" si="3"/>
        <v>Condom gap table - "Condom gap table" tab</v>
      </c>
      <c r="H45" s="308" t="s">
        <v>675</v>
      </c>
      <c r="I45" s="307" t="s">
        <v>1312</v>
      </c>
      <c r="J45" s="307" t="s">
        <v>1001</v>
      </c>
      <c r="K45" s="47"/>
    </row>
    <row r="46" spans="1:12" ht="84" x14ac:dyDescent="0.3">
      <c r="A46" s="4" t="str">
        <f t="shared" ca="1" si="4"/>
        <v>D. Expected annual gap in meeting the need: B1 - C3</v>
      </c>
      <c r="B46" s="75" t="s">
        <v>676</v>
      </c>
      <c r="C46" s="59" t="s">
        <v>1486</v>
      </c>
      <c r="D46" s="56" t="s">
        <v>677</v>
      </c>
      <c r="E46" s="47"/>
      <c r="G46" s="25" t="str">
        <f t="shared" ca="1" si="3"/>
        <v>There are 3 tables in the Condom tab. The Global Fund incidence reduction strategy delivery priority countries need to complete a condom gap table for the two priority key population groups (in terms of number of new infections or incidence): men who have sex with men; sex workers; transgender people; people who inject drugs. In addition, all Global Fund AGYW priority countries need to complete the gap table for adolescent girls and young women in high incidence settings.</v>
      </c>
      <c r="H46" s="301" t="s">
        <v>1260</v>
      </c>
      <c r="I46" s="104" t="s">
        <v>1277</v>
      </c>
      <c r="J46" s="104" t="s">
        <v>1314</v>
      </c>
      <c r="K46" s="47"/>
      <c r="L46" s="10"/>
    </row>
    <row r="47" spans="1:12" ht="42" x14ac:dyDescent="0.3">
      <c r="A47" s="4" t="str">
        <f t="shared" ca="1" si="4"/>
        <v>Country need to meet global targets covered with the allocation amount</v>
      </c>
      <c r="B47" s="75" t="s">
        <v>1037</v>
      </c>
      <c r="C47" s="56" t="s">
        <v>678</v>
      </c>
      <c r="D47" s="56" t="s">
        <v>142</v>
      </c>
      <c r="E47" s="47"/>
      <c r="G47" s="25" t="str">
        <f t="shared" ca="1" si="3"/>
        <v>Coverage Indicator:[selecte the relevant coverage indicator from the drop-down list]
Number of condoms (male and female) distributed by the program for (key population or AGYW).</v>
      </c>
      <c r="H47" s="46" t="s">
        <v>1261</v>
      </c>
      <c r="I47" s="104" t="s">
        <v>1461</v>
      </c>
      <c r="J47" s="104" t="s">
        <v>1278</v>
      </c>
      <c r="K47" s="47"/>
    </row>
    <row r="48" spans="1:12" ht="84" x14ac:dyDescent="0.3">
      <c r="A48" s="4" t="str">
        <f t="shared" ca="1" si="4"/>
        <v>E. Targets to be financed by allocation amount</v>
      </c>
      <c r="B48" s="75" t="s">
        <v>679</v>
      </c>
      <c r="C48" s="56" t="s">
        <v>680</v>
      </c>
      <c r="D48" s="56" t="s">
        <v>681</v>
      </c>
      <c r="E48" s="47"/>
      <c r="G48" s="25" t="str">
        <f t="shared" ca="1" si="3"/>
        <v>Estimated population in need/at risk (A):
Please use the UNAIDS condom needs estimation and resource requirements tool (C-NET) to retrieve the population in need - https://hivpreventioncoalition.unaids.org/resource/condom-needs-and-resource-requirement-estimation-tool/</v>
      </c>
      <c r="H48" s="22" t="s">
        <v>1002</v>
      </c>
      <c r="I48" s="56" t="s">
        <v>1462</v>
      </c>
      <c r="J48" s="56" t="s">
        <v>1003</v>
      </c>
      <c r="K48" s="47"/>
    </row>
    <row r="49" spans="1:11" ht="84" x14ac:dyDescent="0.3">
      <c r="A49" s="4" t="str">
        <f t="shared" ca="1" si="4"/>
        <v>F. Coverage from allocation amount and other resources: E + C3</v>
      </c>
      <c r="B49" s="75" t="s">
        <v>682</v>
      </c>
      <c r="C49" s="59" t="s">
        <v>1487</v>
      </c>
      <c r="D49" s="56" t="s">
        <v>683</v>
      </c>
      <c r="E49" s="47"/>
      <c r="G49" s="25" t="str">
        <f t="shared" ca="1" si="3"/>
        <v>Total number of condoms needed (A1 - A3): 
This refers to the estimated number of condoms needed (male and female) to meet global coverage targets. Use the total condoms required for the relevant key or vulnerable population (A) and insert the total number of male condoms into A1. The number of female condoms will automatically calculate into A2. 
Please attach the completed tool as an annex to the concept note submission.</v>
      </c>
      <c r="H49" s="22" t="s">
        <v>684</v>
      </c>
      <c r="I49" s="56" t="s">
        <v>1463</v>
      </c>
      <c r="J49" s="56" t="s">
        <v>1004</v>
      </c>
      <c r="K49" s="47"/>
    </row>
    <row r="50" spans="1:11" ht="28" x14ac:dyDescent="0.3">
      <c r="A50" s="4" t="str">
        <f t="shared" ca="1" si="4"/>
        <v xml:space="preserve">G. Remaining gap: B1 - F </v>
      </c>
      <c r="B50" s="75" t="s">
        <v>685</v>
      </c>
      <c r="C50" s="56" t="s">
        <v>1488</v>
      </c>
      <c r="D50" s="56" t="s">
        <v>1038</v>
      </c>
      <c r="E50" s="47"/>
      <c r="G50" s="25" t="str">
        <f t="shared" ca="1" si="3"/>
        <v xml:space="preserve">Country target:
Refers to NSP or any other latest agreed country target. </v>
      </c>
      <c r="H50" s="22" t="s">
        <v>686</v>
      </c>
      <c r="I50" s="56" t="s">
        <v>1457</v>
      </c>
      <c r="J50" s="56" t="s">
        <v>1005</v>
      </c>
      <c r="K50" s="47"/>
    </row>
    <row r="51" spans="1:11" ht="196" x14ac:dyDescent="0.3">
      <c r="A51" s="4" t="str">
        <f t="shared" ca="1" si="4"/>
        <v>A. Estimated number at risk who should receive PrEP</v>
      </c>
      <c r="B51" s="106" t="s">
        <v>1085</v>
      </c>
      <c r="C51" s="201" t="s">
        <v>687</v>
      </c>
      <c r="D51" s="56" t="s">
        <v>1039</v>
      </c>
      <c r="E51" s="47"/>
      <c r="G51" s="25" t="str">
        <f t="shared" ca="1" si="3"/>
        <v xml:space="preserve">Country target already covered: 
1) Country target already covered is broken down first by funding resource type, followed by type of condom.
2) Resource type: Country target already covered is broken down into the target planned to be covered by domestic resources (line C1), and external resources (C2). 
3) National private sector investments are to be included under domestic sources. Please specify under 'Comments/Assumptions' wherever private sector resources are available as well as specify the external sources. 
4) In cases where part of the target during the year is covered by a current Global Fund grant (that ends prior to the start of the new implementation period), it can be included in the external resources category. The total of these two is automatically generated in line C3. 
5) Condom type: Country target already covered is broken down by male condoms (C4), and female condoms (C5). The total of these two is automatically generated in line C6. Please note that the result in C3 and C6 should be the same.
6) If information for lines C1 and C2 are not available, fill only lines C4 and C5. </v>
      </c>
      <c r="H51" s="22" t="s">
        <v>1013</v>
      </c>
      <c r="I51" s="56" t="s">
        <v>1464</v>
      </c>
      <c r="J51" s="56" t="s">
        <v>1014</v>
      </c>
      <c r="K51" s="47"/>
    </row>
    <row r="52" spans="1:11" ht="42" x14ac:dyDescent="0.3">
      <c r="A52" s="4" t="str">
        <f t="shared" ca="1" si="4"/>
        <v>F. PrEP from allocation amount and other resources: E + C3</v>
      </c>
      <c r="B52" s="106" t="s">
        <v>688</v>
      </c>
      <c r="C52" s="59" t="s">
        <v>1489</v>
      </c>
      <c r="D52" s="56" t="s">
        <v>1040</v>
      </c>
      <c r="E52" s="47"/>
      <c r="G52" s="25" t="str">
        <f t="shared" ca="1" si="3"/>
        <v>Programmatic Gap:
The programmatic gap is calculated based on estimated need as per the C-NET tool (line A1 for male condoms, line A2 for female condoms).</v>
      </c>
      <c r="H52" s="22" t="s">
        <v>1006</v>
      </c>
      <c r="I52" s="56" t="s">
        <v>1465</v>
      </c>
      <c r="J52" s="56" t="s">
        <v>1007</v>
      </c>
      <c r="K52" s="47"/>
    </row>
    <row r="53" spans="1:11" s="72" customFormat="1" ht="84" x14ac:dyDescent="0.3">
      <c r="A53" s="4"/>
      <c r="B53" s="106"/>
      <c r="C53" s="59"/>
      <c r="D53" s="56"/>
      <c r="E53" s="47"/>
      <c r="F53" s="78"/>
      <c r="G53" s="25" t="str">
        <f t="shared" ca="1" si="3"/>
        <v>Comments/Assumptions:
1) Indicate the difference between the Country target and number estimated by C-NET.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H53" s="46" t="s">
        <v>1279</v>
      </c>
      <c r="I53" s="104" t="s">
        <v>1466</v>
      </c>
      <c r="J53" s="104" t="s">
        <v>1315</v>
      </c>
      <c r="K53" s="73"/>
    </row>
    <row r="54" spans="1:11" x14ac:dyDescent="0.3">
      <c r="A54" s="9"/>
      <c r="B54" s="107"/>
      <c r="C54" s="92"/>
      <c r="D54" s="92"/>
      <c r="E54" s="47"/>
      <c r="G54" s="25" t="str">
        <f t="shared" ref="G54:G103" ca="1" si="5">OFFSET($H54,0,LangOffset,1,1)</f>
        <v>"TB-HIV" tab</v>
      </c>
      <c r="H54" s="307" t="s">
        <v>689</v>
      </c>
      <c r="I54" s="306" t="s">
        <v>1008</v>
      </c>
      <c r="J54" s="306" t="s">
        <v>690</v>
      </c>
      <c r="K54" s="47"/>
    </row>
    <row r="55" spans="1:11" ht="14.5" x14ac:dyDescent="0.35">
      <c r="A55" s="4" t="str">
        <f t="shared" ref="A55:A65" ca="1" si="6">OFFSET($B55,0,LangOffset,1,1)</f>
        <v>Male Circumcision</v>
      </c>
      <c r="B55" s="22" t="s">
        <v>691</v>
      </c>
      <c r="C55" s="56" t="s">
        <v>692</v>
      </c>
      <c r="D55" s="56" t="s">
        <v>693</v>
      </c>
      <c r="E55" s="47"/>
      <c r="G55" s="25" t="str">
        <f t="shared" ca="1" si="5"/>
        <v>TB/HIV - TB screening, testing and diagnosis among HIV patients</v>
      </c>
      <c r="H55" s="309" t="s">
        <v>11</v>
      </c>
      <c r="I55" s="310" t="s">
        <v>1438</v>
      </c>
      <c r="J55" s="321" t="s">
        <v>1359</v>
      </c>
      <c r="K55" s="47"/>
    </row>
    <row r="56" spans="1:11" ht="42" x14ac:dyDescent="0.3">
      <c r="A56" s="4" t="str">
        <f t="shared" ca="1" si="6"/>
        <v>Prevention - voluntary male medical circumcision</v>
      </c>
      <c r="B56" s="56" t="s">
        <v>694</v>
      </c>
      <c r="C56" s="202" t="s">
        <v>695</v>
      </c>
      <c r="D56" s="56" t="s">
        <v>696</v>
      </c>
      <c r="E56" s="9"/>
      <c r="G56" s="25" t="str">
        <f t="shared" ca="1" si="5"/>
        <v>Coverage indicator: 
Percentage of people living with HIV newly initiated on ART who were screened for TB.</v>
      </c>
      <c r="H56" s="56" t="s">
        <v>697</v>
      </c>
      <c r="I56" s="56" t="s">
        <v>1467</v>
      </c>
      <c r="J56" s="332" t="s">
        <v>1434</v>
      </c>
      <c r="K56" s="47"/>
    </row>
    <row r="57" spans="1:11" ht="28" x14ac:dyDescent="0.3">
      <c r="A57" s="4" t="str">
        <f t="shared" ca="1" si="6"/>
        <v xml:space="preserve">Number of medical male circumcisions performed </v>
      </c>
      <c r="B57" s="22" t="s">
        <v>698</v>
      </c>
      <c r="C57" s="56" t="s">
        <v>699</v>
      </c>
      <c r="D57" s="56" t="s">
        <v>700</v>
      </c>
      <c r="E57" s="47"/>
      <c r="G57" s="25" t="str">
        <f t="shared" ca="1" si="5"/>
        <v>Estimated population in need/at risk: 
Refers to all people living with HIV newly initiated on ART.</v>
      </c>
      <c r="H57" s="22" t="s">
        <v>701</v>
      </c>
      <c r="I57" s="22" t="s">
        <v>1468</v>
      </c>
      <c r="J57" s="22" t="s">
        <v>1009</v>
      </c>
      <c r="K57" s="47"/>
    </row>
    <row r="58" spans="1:11" ht="98" x14ac:dyDescent="0.3">
      <c r="A58" s="4" t="str">
        <f t="shared" ca="1" si="6"/>
        <v>Country need to meet global targets already covered</v>
      </c>
      <c r="B58" s="22" t="s">
        <v>666</v>
      </c>
      <c r="C58" s="59" t="s">
        <v>702</v>
      </c>
      <c r="D58" s="56" t="s">
        <v>1041</v>
      </c>
      <c r="E58" s="47"/>
      <c r="G58" s="25" t="str">
        <f t="shared" ca="1" si="5"/>
        <v>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v>
      </c>
      <c r="H58" s="56" t="s">
        <v>1010</v>
      </c>
      <c r="I58" s="56" t="s">
        <v>1469</v>
      </c>
      <c r="J58" s="56" t="s">
        <v>1011</v>
      </c>
      <c r="K58" s="47"/>
    </row>
    <row r="59" spans="1:11" ht="168" x14ac:dyDescent="0.3">
      <c r="A59" s="4" t="str">
        <f t="shared" ca="1" si="6"/>
        <v>C1. Global target planned to be covered by domestic resources</v>
      </c>
      <c r="B59" s="22" t="s">
        <v>668</v>
      </c>
      <c r="C59" s="56" t="s">
        <v>703</v>
      </c>
      <c r="D59" s="56" t="s">
        <v>704</v>
      </c>
      <c r="E59" s="47"/>
      <c r="G59" s="25" t="str">
        <f t="shared" ca="1" si="5"/>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59" s="22" t="s">
        <v>1012</v>
      </c>
      <c r="I59" s="22" t="s">
        <v>1470</v>
      </c>
      <c r="J59" s="22" t="s">
        <v>1015</v>
      </c>
      <c r="K59" s="47"/>
    </row>
    <row r="60" spans="1:11" ht="28" x14ac:dyDescent="0.3">
      <c r="A60" s="4" t="str">
        <f t="shared" ca="1" si="6"/>
        <v>C2. Global target planned to be covered by external resources</v>
      </c>
      <c r="B60" s="22" t="s">
        <v>670</v>
      </c>
      <c r="C60" s="56" t="s">
        <v>705</v>
      </c>
      <c r="D60" s="56" t="s">
        <v>706</v>
      </c>
      <c r="E60" s="9"/>
      <c r="G60" s="25" t="str">
        <f t="shared" ca="1" si="5"/>
        <v>Programmatic gap: 
The programmatic gap is calculated based on total need (row A).</v>
      </c>
      <c r="H60" s="22" t="s">
        <v>707</v>
      </c>
      <c r="I60" s="22" t="s">
        <v>1471</v>
      </c>
      <c r="J60" s="22" t="s">
        <v>1016</v>
      </c>
    </row>
    <row r="61" spans="1:11" ht="56" x14ac:dyDescent="0.3">
      <c r="A61" s="4" t="str">
        <f t="shared" ca="1" si="6"/>
        <v>C3. Total global target already covered</v>
      </c>
      <c r="B61" s="22" t="s">
        <v>672</v>
      </c>
      <c r="C61" s="59" t="s">
        <v>708</v>
      </c>
      <c r="D61" s="56" t="s">
        <v>1042</v>
      </c>
      <c r="E61" s="47"/>
      <c r="G61" s="25" t="str">
        <f t="shared" ca="1" si="5"/>
        <v>Comments/Assumptions:
1) Specify the target geographic area.
2) Specify who are the other sources of funding.</v>
      </c>
      <c r="H61" s="22" t="s">
        <v>1017</v>
      </c>
      <c r="I61" s="22" t="s">
        <v>1472</v>
      </c>
      <c r="J61" s="22" t="s">
        <v>1018</v>
      </c>
    </row>
    <row r="62" spans="1:11" ht="28" x14ac:dyDescent="0.3">
      <c r="A62" s="4" t="str">
        <f t="shared" ca="1" si="6"/>
        <v>D. Expected annual gap in meeting the need: B - C3</v>
      </c>
      <c r="B62" s="22" t="s">
        <v>709</v>
      </c>
      <c r="C62" s="56" t="s">
        <v>1490</v>
      </c>
      <c r="D62" s="56" t="s">
        <v>710</v>
      </c>
      <c r="E62" s="47"/>
      <c r="G62" s="25" t="str">
        <f t="shared" ca="1" si="5"/>
        <v>TB/HIV - TB patients with known HIV status</v>
      </c>
      <c r="H62" s="308" t="s">
        <v>12</v>
      </c>
      <c r="I62" s="308" t="s">
        <v>1435</v>
      </c>
      <c r="J62" s="308" t="s">
        <v>1019</v>
      </c>
    </row>
    <row r="63" spans="1:11" ht="28" x14ac:dyDescent="0.3">
      <c r="A63" s="4" t="str">
        <f t="shared" ca="1" si="6"/>
        <v>Country need to meet global targets covered with the allocation amount</v>
      </c>
      <c r="B63" s="22" t="s">
        <v>1037</v>
      </c>
      <c r="C63" s="56" t="s">
        <v>711</v>
      </c>
      <c r="D63" s="56" t="s">
        <v>1043</v>
      </c>
      <c r="E63" s="47"/>
      <c r="G63" s="25" t="str">
        <f t="shared" ca="1" si="5"/>
        <v xml:space="preserve">Coverage indicator: 
Percentage of registered new and relapse TB patients with documented HIV status. </v>
      </c>
      <c r="H63" s="22" t="s">
        <v>712</v>
      </c>
      <c r="I63" s="22" t="s">
        <v>1473</v>
      </c>
      <c r="J63" s="22" t="s">
        <v>713</v>
      </c>
    </row>
    <row r="64" spans="1:11" ht="28" x14ac:dyDescent="0.3">
      <c r="A64" s="4" t="str">
        <f t="shared" ca="1" si="6"/>
        <v xml:space="preserve">G. Remaining gap: B - F </v>
      </c>
      <c r="B64" s="22" t="s">
        <v>714</v>
      </c>
      <c r="C64" s="89" t="s">
        <v>1491</v>
      </c>
      <c r="D64" s="56" t="s">
        <v>715</v>
      </c>
      <c r="E64" s="47"/>
      <c r="G64" s="25" t="str">
        <f t="shared" ca="1" si="5"/>
        <v>Estimated population in need/at risk: 
Refers to the total number of new and relapse TB patients registered.</v>
      </c>
      <c r="H64" s="22" t="s">
        <v>716</v>
      </c>
      <c r="I64" s="22" t="s">
        <v>1474</v>
      </c>
      <c r="J64" s="22" t="s">
        <v>717</v>
      </c>
    </row>
    <row r="65" spans="1:11" ht="84" x14ac:dyDescent="0.3">
      <c r="A65" s="4" t="str">
        <f t="shared" ca="1" si="6"/>
        <v>All "%" targets from rows C3 to G are based on numerical target in row A.</v>
      </c>
      <c r="B65" s="22" t="s">
        <v>718</v>
      </c>
      <c r="C65" s="94" t="s">
        <v>719</v>
      </c>
      <c r="D65" s="56" t="s">
        <v>720</v>
      </c>
      <c r="E65" s="47"/>
      <c r="G65" s="25" t="str">
        <f t="shared" ca="1" si="5"/>
        <v>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 TB patients.</v>
      </c>
      <c r="H65" s="22" t="s">
        <v>1020</v>
      </c>
      <c r="I65" s="22" t="s">
        <v>1475</v>
      </c>
      <c r="J65" s="22" t="s">
        <v>1021</v>
      </c>
    </row>
    <row r="66" spans="1:11" ht="28" x14ac:dyDescent="0.3">
      <c r="A66" s="4">
        <f t="shared" ref="A66:A69" ca="1" si="7">OFFSET($B66,0,LangOffset,1,1)</f>
        <v>0</v>
      </c>
      <c r="B66" s="107"/>
      <c r="C66" s="92"/>
      <c r="D66" s="92"/>
      <c r="E66" s="47"/>
      <c r="G66" s="25" t="str">
        <f t="shared" ref="G66:G79" ca="1" si="8">OFFSET($H66,0,LangOffset,1,1)</f>
        <v>Programmatic gap: 
The programmatic gap is calculated based on total need (row A).</v>
      </c>
      <c r="H66" s="22" t="s">
        <v>707</v>
      </c>
      <c r="I66" s="22" t="s">
        <v>1471</v>
      </c>
      <c r="J66" s="22" t="s">
        <v>1016</v>
      </c>
    </row>
    <row r="67" spans="1:11" ht="42" x14ac:dyDescent="0.3">
      <c r="A67" s="4" t="str">
        <f t="shared" ca="1" si="7"/>
        <v>Prevention - Pre-exposure prophylaxis</v>
      </c>
      <c r="B67" s="106" t="s">
        <v>721</v>
      </c>
      <c r="C67" s="198" t="s">
        <v>722</v>
      </c>
      <c r="D67" s="96" t="s">
        <v>1044</v>
      </c>
      <c r="E67" s="51"/>
      <c r="F67" s="199"/>
      <c r="G67" s="4" t="str">
        <f t="shared" ca="1" si="8"/>
        <v>Comments/Assumptions:
1) Specify the target geographic area.
2) Specify who are the other sources of funding.</v>
      </c>
      <c r="H67" s="22" t="s">
        <v>1017</v>
      </c>
      <c r="I67" s="22" t="s">
        <v>1476</v>
      </c>
      <c r="J67" s="22" t="s">
        <v>1018</v>
      </c>
    </row>
    <row r="68" spans="1:11" ht="43.5" x14ac:dyDescent="0.35">
      <c r="A68" s="4" t="str">
        <f t="shared" ca="1" si="7"/>
        <v>Number of "key and vulnerable populations" who received any PrEP product at least once during the reporting period</v>
      </c>
      <c r="B68" s="106" t="s">
        <v>723</v>
      </c>
      <c r="C68" s="198" t="s">
        <v>724</v>
      </c>
      <c r="D68" s="56" t="s">
        <v>1045</v>
      </c>
      <c r="E68" s="51"/>
      <c r="G68" s="25" t="str">
        <f t="shared" ca="1" si="8"/>
        <v xml:space="preserve">TB/HIV - TB/HIV Treatment and care </v>
      </c>
      <c r="H68" s="308" t="s">
        <v>725</v>
      </c>
      <c r="I68" s="317" t="s">
        <v>1344</v>
      </c>
      <c r="J68" s="52" t="s">
        <v>1345</v>
      </c>
    </row>
    <row r="69" spans="1:11" ht="42" x14ac:dyDescent="0.3">
      <c r="A69" s="4" t="str">
        <f t="shared" ca="1" si="7"/>
        <v xml:space="preserve">PrEP Programmatic Gap Table 1  </v>
      </c>
      <c r="B69" s="75" t="s">
        <v>1133</v>
      </c>
      <c r="C69" s="56" t="s">
        <v>1171</v>
      </c>
      <c r="D69" s="56" t="s">
        <v>1189</v>
      </c>
      <c r="E69" s="47"/>
      <c r="G69" s="25" t="str">
        <f t="shared" ca="1" si="8"/>
        <v>Coverage indicator: 
Proportion of HIV-positive TB patients (new and relapse) on ART during TB treatment.</v>
      </c>
      <c r="H69" s="22" t="s">
        <v>726</v>
      </c>
      <c r="I69" s="332" t="s">
        <v>1477</v>
      </c>
      <c r="J69" s="332" t="s">
        <v>1436</v>
      </c>
    </row>
    <row r="70" spans="1:11" ht="42" x14ac:dyDescent="0.3">
      <c r="A70" s="9"/>
      <c r="B70" s="107"/>
      <c r="C70" s="92"/>
      <c r="D70" s="92"/>
      <c r="E70" s="47"/>
      <c r="G70" s="25" t="str">
        <f t="shared" ca="1" si="8"/>
        <v>Estimated population in need/at risk: 
Refers to the total number of expected HIV positive new and relapse TB patients registered in the period.</v>
      </c>
      <c r="H70" s="22" t="s">
        <v>727</v>
      </c>
      <c r="I70" s="22" t="s">
        <v>1478</v>
      </c>
      <c r="J70" s="22" t="s">
        <v>1022</v>
      </c>
    </row>
    <row r="71" spans="1:11" ht="84" x14ac:dyDescent="0.3">
      <c r="A71" s="4" t="str">
        <f t="shared" ref="A71:A100" ca="1" si="9">OFFSET($B71,0,LangOffset,1,1)</f>
        <v xml:space="preserve">Condoms Programmatic Gap Table 1  </v>
      </c>
      <c r="B71" s="75" t="s">
        <v>1209</v>
      </c>
      <c r="C71" s="56" t="s">
        <v>1302</v>
      </c>
      <c r="D71" s="56" t="s">
        <v>1190</v>
      </c>
      <c r="E71" s="47"/>
      <c r="G71" s="25" t="str">
        <f t="shared" ca="1" si="8"/>
        <v>Country target:
Refers to NSP or any other latest agreed country target.
1) “#” refers to the number of HIV-positive TB patients (new and relapse) who receive ART.
2) “%” refers to the percentage of HIV positive new and relapse TB patients who receive ART among the total of HIV positive new and relapse TB patients registered.</v>
      </c>
      <c r="H71" s="22" t="s">
        <v>1254</v>
      </c>
      <c r="I71" s="22" t="s">
        <v>1479</v>
      </c>
      <c r="J71" s="22" t="s">
        <v>1023</v>
      </c>
    </row>
    <row r="72" spans="1:11" ht="29" x14ac:dyDescent="0.3">
      <c r="A72" s="4" t="str">
        <f t="shared" ca="1" si="9"/>
        <v>Prevention - National condom programming and stewardship</v>
      </c>
      <c r="B72" s="106" t="s">
        <v>1048</v>
      </c>
      <c r="C72" s="198" t="s">
        <v>728</v>
      </c>
      <c r="D72" s="96" t="s">
        <v>729</v>
      </c>
      <c r="E72" s="47"/>
      <c r="G72" s="25" t="str">
        <f t="shared" ca="1" si="8"/>
        <v>Programmatic gap: 
The programmatic gap is calculated based on total need (row A).</v>
      </c>
      <c r="H72" s="22" t="s">
        <v>707</v>
      </c>
      <c r="I72" s="22" t="s">
        <v>1471</v>
      </c>
      <c r="J72" s="22" t="s">
        <v>1016</v>
      </c>
    </row>
    <row r="73" spans="1:11" ht="47.15" customHeight="1" x14ac:dyDescent="0.3">
      <c r="A73" s="4" t="str">
        <f t="shared" ca="1" si="9"/>
        <v>Number of condoms distributed by the program (male and female)</v>
      </c>
      <c r="B73" s="106" t="s">
        <v>730</v>
      </c>
      <c r="C73" s="198" t="s">
        <v>731</v>
      </c>
      <c r="D73" s="56" t="s">
        <v>1046</v>
      </c>
      <c r="E73" s="47"/>
      <c r="G73" s="25" t="str">
        <f t="shared" ca="1" si="8"/>
        <v>Comments/Assumptions:
1) Specify the target geographic area.
2) Specify who are the other sources of funding.</v>
      </c>
      <c r="H73" s="56" t="s">
        <v>1017</v>
      </c>
      <c r="I73" s="22" t="s">
        <v>1476</v>
      </c>
      <c r="J73" s="22" t="s">
        <v>1018</v>
      </c>
    </row>
    <row r="74" spans="1:11" ht="18" customHeight="1" x14ac:dyDescent="0.35">
      <c r="A74" s="4" t="str">
        <f t="shared" ca="1" si="9"/>
        <v>All priority populations</v>
      </c>
      <c r="B74" s="106" t="s">
        <v>1049</v>
      </c>
      <c r="C74" s="198" t="s">
        <v>732</v>
      </c>
      <c r="D74" s="96" t="s">
        <v>1047</v>
      </c>
      <c r="E74" s="47"/>
      <c r="G74" s="25" t="str">
        <f t="shared" ca="1" si="8"/>
        <v>TB/HIV - TB/HIV prevention (only for PLHIVs)</v>
      </c>
      <c r="H74" s="306" t="s">
        <v>733</v>
      </c>
      <c r="I74" s="333" t="s">
        <v>1362</v>
      </c>
      <c r="J74" s="333" t="s">
        <v>1363</v>
      </c>
      <c r="K74" s="47"/>
    </row>
    <row r="75" spans="1:11" ht="48.65" customHeight="1" x14ac:dyDescent="0.3">
      <c r="A75" s="4" t="str">
        <f t="shared" ca="1" si="9"/>
        <v>A1. Total male condoms needed</v>
      </c>
      <c r="B75" s="75" t="s">
        <v>734</v>
      </c>
      <c r="C75" s="59" t="s">
        <v>735</v>
      </c>
      <c r="D75" s="56" t="s">
        <v>736</v>
      </c>
      <c r="E75" s="47"/>
      <c r="G75" s="25" t="str">
        <f t="shared" ca="1" si="8"/>
        <v>Coverage indicator: 
Percentage of PLHIV currently enrolled on ART who started TB preventive therapy during the reporting period.</v>
      </c>
      <c r="H75" s="56" t="s">
        <v>737</v>
      </c>
      <c r="I75" s="334" t="s">
        <v>1480</v>
      </c>
      <c r="J75" s="334" t="s">
        <v>1437</v>
      </c>
      <c r="K75" s="47"/>
    </row>
    <row r="76" spans="1:11" ht="140" x14ac:dyDescent="0.3">
      <c r="A76" s="4" t="str">
        <f t="shared" ca="1" si="9"/>
        <v>A2. Total female condoms needed</v>
      </c>
      <c r="B76" s="75" t="s">
        <v>738</v>
      </c>
      <c r="C76" s="59" t="s">
        <v>739</v>
      </c>
      <c r="D76" s="56" t="s">
        <v>740</v>
      </c>
      <c r="E76" s="47"/>
      <c r="G76" s="25" t="str">
        <f t="shared" ca="1" si="8"/>
        <v>Estimated population in need/at risk:
Refers to the estimated number of people living with HIV (PLHIV)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H76" s="56" t="s">
        <v>1024</v>
      </c>
      <c r="I76" s="56" t="s">
        <v>1481</v>
      </c>
      <c r="J76" s="56" t="s">
        <v>1025</v>
      </c>
      <c r="K76" s="47"/>
    </row>
    <row r="77" spans="1:11" ht="98" x14ac:dyDescent="0.3">
      <c r="A77" s="4" t="str">
        <f t="shared" ca="1" si="9"/>
        <v>A3. Total condoms needed</v>
      </c>
      <c r="B77" s="75" t="s">
        <v>741</v>
      </c>
      <c r="C77" s="59" t="s">
        <v>742</v>
      </c>
      <c r="D77" s="56" t="s">
        <v>1050</v>
      </c>
      <c r="E77" s="47"/>
      <c r="G77" s="25" t="str">
        <f t="shared" ca="1" si="8"/>
        <v>Country target:
Refers to NSP or any other latest agreed country target.
1) “#” refers to the number of PLHIV currently enrolled on ART who started TB preventive treatment (TPT during the reporting period
2) “%” refers to the percentage of PLHIV currently enrolled on ART who started TB preventive treatment among the total number of PLHIV currently enrolled on ART.</v>
      </c>
      <c r="H77" s="56" t="s">
        <v>1026</v>
      </c>
      <c r="I77" s="56" t="s">
        <v>1482</v>
      </c>
      <c r="J77" s="56" t="s">
        <v>1027</v>
      </c>
      <c r="K77" s="47"/>
    </row>
    <row r="78" spans="1:11" ht="29" x14ac:dyDescent="0.3">
      <c r="A78" s="4" t="str">
        <f t="shared" ca="1" si="9"/>
        <v>B1. Country targets- male condoms
(from National Strategic Plan)</v>
      </c>
      <c r="B78" s="75" t="s">
        <v>743</v>
      </c>
      <c r="C78" s="56" t="s">
        <v>744</v>
      </c>
      <c r="D78" s="56" t="s">
        <v>745</v>
      </c>
      <c r="E78" s="47"/>
      <c r="G78" s="25" t="str">
        <f t="shared" ca="1" si="8"/>
        <v>Programmatic gap: 
The programmatic gap is calculated based on total need (line A).</v>
      </c>
      <c r="H78" s="56" t="s">
        <v>746</v>
      </c>
      <c r="I78" s="56" t="s">
        <v>1471</v>
      </c>
      <c r="J78" s="56" t="s">
        <v>1028</v>
      </c>
      <c r="K78" s="47"/>
    </row>
    <row r="79" spans="1:11" ht="42" x14ac:dyDescent="0.3">
      <c r="A79" s="4" t="str">
        <f t="shared" ca="1" si="9"/>
        <v>B2. Country targets- female condoms
(from National Strategic Plan)</v>
      </c>
      <c r="B79" s="75" t="s">
        <v>747</v>
      </c>
      <c r="C79" s="56" t="s">
        <v>748</v>
      </c>
      <c r="D79" s="56" t="s">
        <v>749</v>
      </c>
      <c r="E79" s="47"/>
      <c r="G79" s="25" t="str">
        <f t="shared" ca="1" si="8"/>
        <v>Comments/Assumptions:
1) Specify the target geographic area.
2) Specify who are the other sources of funding.</v>
      </c>
      <c r="H79" s="56" t="s">
        <v>1017</v>
      </c>
      <c r="I79" s="56" t="s">
        <v>1476</v>
      </c>
      <c r="J79" s="56" t="s">
        <v>1018</v>
      </c>
      <c r="K79" s="47"/>
    </row>
    <row r="80" spans="1:11" ht="28" x14ac:dyDescent="0.3">
      <c r="A80" s="4" t="str">
        <f t="shared" ca="1" si="9"/>
        <v>Country need to meet global target already covered by funding resource</v>
      </c>
      <c r="B80" s="75" t="s">
        <v>750</v>
      </c>
      <c r="C80" s="56" t="s">
        <v>1051</v>
      </c>
      <c r="D80" s="56" t="s">
        <v>1052</v>
      </c>
      <c r="E80" s="47"/>
      <c r="G80" s="9"/>
      <c r="H80" s="92"/>
      <c r="I80" s="232"/>
      <c r="J80" s="232"/>
      <c r="K80" s="47"/>
    </row>
    <row r="81" spans="1:11" ht="42" x14ac:dyDescent="0.3">
      <c r="A81" s="4" t="str">
        <f t="shared" ca="1" si="9"/>
        <v>C1. Global target planned to be covered by domestic resources, including private sector where available</v>
      </c>
      <c r="B81" s="106" t="s">
        <v>1061</v>
      </c>
      <c r="C81" s="201" t="s">
        <v>751</v>
      </c>
      <c r="D81" s="56" t="s">
        <v>1053</v>
      </c>
      <c r="E81" s="47"/>
      <c r="G81" s="25" t="str">
        <f ca="1">OFFSET($H81,0,LangOffset,1,1)</f>
        <v>The Modular Framework -  https://www.theglobalfund.org/media/4309/fundingmodel_modularframework_handbook_en.pdf</v>
      </c>
      <c r="H81" s="230" t="s">
        <v>1112</v>
      </c>
      <c r="I81" s="231" t="s">
        <v>1113</v>
      </c>
      <c r="J81" s="231" t="s">
        <v>1114</v>
      </c>
      <c r="K81" s="47"/>
    </row>
    <row r="82" spans="1:11" ht="28" x14ac:dyDescent="0.3">
      <c r="A82" s="4" t="str">
        <f t="shared" ca="1" si="9"/>
        <v>C2. Global target planned to be covered by external resources</v>
      </c>
      <c r="B82" s="75" t="s">
        <v>670</v>
      </c>
      <c r="C82" s="56" t="s">
        <v>705</v>
      </c>
      <c r="D82" s="56" t="s">
        <v>1054</v>
      </c>
      <c r="E82" s="47"/>
      <c r="G82" s="25" t="str">
        <f ca="1">OFFSET($H82,0,LangOffset,1,1)</f>
        <v>Global Fund HIV Information Note - https://www.theglobalfund.org/media/4759/core_resilientsustainablesystemsforhealth_infonote_en.pdf</v>
      </c>
      <c r="H82" s="231" t="s">
        <v>1115</v>
      </c>
      <c r="I82" s="231" t="s">
        <v>1116</v>
      </c>
      <c r="J82" s="231" t="s">
        <v>1117</v>
      </c>
      <c r="K82" s="47"/>
    </row>
    <row r="83" spans="1:11" ht="112" x14ac:dyDescent="0.3">
      <c r="A83" s="4" t="str">
        <f t="shared" ca="1" si="9"/>
        <v>C3. Total global target planned to be covered: C1+C2</v>
      </c>
      <c r="B83" s="75" t="s">
        <v>1106</v>
      </c>
      <c r="C83" s="59" t="s">
        <v>1492</v>
      </c>
      <c r="D83" s="56" t="s">
        <v>1107</v>
      </c>
      <c r="E83" s="47"/>
      <c r="G83" s="25" t="str">
        <f ca="1">OFFSET($H83,0,LangOffset,1,1)</f>
        <v xml:space="preserve">Note: Throughout the instructions, the term “high incidence settings” is used to indicate “high-risk AGYW”. High HIV incidence settings are sub-national locations with an HIV incidence of 1% or more among AGYW 15-24 years as per UNAIDS criteria. AGYW residing in these areas are considered high-risk. However, those residing within areas with moderate HIV incidence of 0.3% to &lt;1% can also be considered high-risk AGYW based on their reported behaviour (AGYW with non-regular sexual partner(s) and young women from key populations). [UNAIDS (2021). Global AIDS Strategy 2021-2026 — End Inequalities. End AIDS.]  </v>
      </c>
      <c r="H83" s="46" t="s">
        <v>1246</v>
      </c>
      <c r="I83" s="46" t="s">
        <v>1265</v>
      </c>
      <c r="J83" s="46" t="s">
        <v>1266</v>
      </c>
      <c r="K83" s="47"/>
    </row>
    <row r="84" spans="1:11" x14ac:dyDescent="0.3">
      <c r="A84" s="4" t="str">
        <f t="shared" ca="1" si="9"/>
        <v>Global target already covered by type of condom</v>
      </c>
      <c r="B84" s="75" t="s">
        <v>752</v>
      </c>
      <c r="C84" s="56" t="s">
        <v>753</v>
      </c>
      <c r="D84" s="56" t="s">
        <v>1055</v>
      </c>
      <c r="E84" s="47"/>
      <c r="G84" s="232"/>
      <c r="H84" s="232"/>
      <c r="I84" s="232"/>
      <c r="J84" s="233"/>
      <c r="K84" s="47"/>
    </row>
    <row r="85" spans="1:11" ht="28" x14ac:dyDescent="0.3">
      <c r="A85" s="4" t="str">
        <f t="shared" ca="1" si="9"/>
        <v>C4. Global target planned to be covered (domestic+external resources) - male condoms</v>
      </c>
      <c r="B85" s="75" t="s">
        <v>1086</v>
      </c>
      <c r="C85" s="56" t="s">
        <v>754</v>
      </c>
      <c r="D85" s="56" t="s">
        <v>1056</v>
      </c>
      <c r="E85" s="47"/>
      <c r="G85" s="25">
        <f t="shared" ref="G85:G91" ca="1" si="10">OFFSET($H885,0,LangOffset,1,1)</f>
        <v>0</v>
      </c>
      <c r="H85" s="56"/>
      <c r="I85" s="56"/>
      <c r="J85" s="56"/>
      <c r="K85" s="47"/>
    </row>
    <row r="86" spans="1:11" ht="28" x14ac:dyDescent="0.3">
      <c r="A86" s="4" t="str">
        <f t="shared" ca="1" si="9"/>
        <v>C5. Global target planned to be covered (domestic+external resources) - female condoms</v>
      </c>
      <c r="B86" s="75" t="s">
        <v>1087</v>
      </c>
      <c r="C86" s="56" t="s">
        <v>755</v>
      </c>
      <c r="D86" s="56" t="s">
        <v>1057</v>
      </c>
      <c r="E86" s="47"/>
      <c r="G86" s="25">
        <f t="shared" ca="1" si="10"/>
        <v>0</v>
      </c>
      <c r="H86" s="56"/>
      <c r="I86" s="56"/>
      <c r="J86" s="56"/>
      <c r="K86" s="47"/>
    </row>
    <row r="87" spans="1:11" ht="29" x14ac:dyDescent="0.3">
      <c r="A87" s="4" t="str">
        <f t="shared" ca="1" si="9"/>
        <v>C6. Total global target planned to be covered (male+female): C4+C5</v>
      </c>
      <c r="B87" s="75" t="s">
        <v>1108</v>
      </c>
      <c r="C87" s="59" t="s">
        <v>1493</v>
      </c>
      <c r="D87" s="56" t="s">
        <v>1109</v>
      </c>
      <c r="E87" s="47"/>
      <c r="G87" s="25">
        <f t="shared" ca="1" si="10"/>
        <v>0</v>
      </c>
      <c r="H87" s="56"/>
      <c r="I87" s="56"/>
      <c r="K87" s="47"/>
    </row>
    <row r="88" spans="1:11" x14ac:dyDescent="0.3">
      <c r="A88" s="4" t="str">
        <f t="shared" ca="1" si="9"/>
        <v>Programmatic gap</v>
      </c>
      <c r="B88" s="75" t="s">
        <v>1030</v>
      </c>
      <c r="C88" s="56" t="s">
        <v>674</v>
      </c>
      <c r="D88" s="56" t="s">
        <v>1058</v>
      </c>
      <c r="E88" s="47"/>
      <c r="G88" s="25">
        <f t="shared" ca="1" si="10"/>
        <v>0</v>
      </c>
      <c r="H88" s="56"/>
      <c r="I88" s="56"/>
      <c r="J88" s="56"/>
      <c r="K88" s="47"/>
    </row>
    <row r="89" spans="1:11" ht="28" x14ac:dyDescent="0.3">
      <c r="A89" s="4" t="str">
        <f t="shared" ca="1" si="9"/>
        <v>D1. Expected annual gap in meeting the need - male condoms: A1 - C4</v>
      </c>
      <c r="B89" s="75" t="s">
        <v>1088</v>
      </c>
      <c r="C89" s="56" t="s">
        <v>1494</v>
      </c>
      <c r="D89" s="56" t="s">
        <v>1059</v>
      </c>
      <c r="E89" s="47"/>
      <c r="G89" s="25">
        <f t="shared" ca="1" si="10"/>
        <v>0</v>
      </c>
      <c r="H89" s="56"/>
      <c r="I89" s="56"/>
      <c r="J89" s="56"/>
      <c r="K89" s="47"/>
    </row>
    <row r="90" spans="1:11" ht="28" x14ac:dyDescent="0.3">
      <c r="A90" s="4" t="str">
        <f t="shared" ca="1" si="9"/>
        <v>D2. Expected annual gap in meeting the need - female condoms: A2 - C5</v>
      </c>
      <c r="B90" s="75" t="s">
        <v>1089</v>
      </c>
      <c r="C90" s="56" t="s">
        <v>1495</v>
      </c>
      <c r="D90" s="56" t="s">
        <v>1062</v>
      </c>
      <c r="E90" s="47"/>
      <c r="G90" s="25">
        <f t="shared" ca="1" si="10"/>
        <v>0</v>
      </c>
      <c r="H90" s="56"/>
      <c r="I90" s="56"/>
      <c r="J90" s="56"/>
      <c r="K90" s="47"/>
    </row>
    <row r="91" spans="1:11" ht="28" x14ac:dyDescent="0.3">
      <c r="A91" s="4" t="str">
        <f t="shared" ca="1" si="9"/>
        <v>Country need to meet global targets covered with the allocation amount</v>
      </c>
      <c r="B91" s="75" t="s">
        <v>1037</v>
      </c>
      <c r="C91" s="56" t="s">
        <v>756</v>
      </c>
      <c r="D91" s="56" t="s">
        <v>1060</v>
      </c>
      <c r="E91" s="9"/>
      <c r="G91" s="25">
        <f t="shared" ca="1" si="10"/>
        <v>0</v>
      </c>
      <c r="H91" s="56"/>
      <c r="I91" s="56"/>
      <c r="J91" s="98"/>
      <c r="K91" s="47"/>
    </row>
    <row r="92" spans="1:11" ht="29" x14ac:dyDescent="0.3">
      <c r="A92" s="4" t="str">
        <f t="shared" ca="1" si="9"/>
        <v>E1. Targets to be financed by allocation amount - male condoms</v>
      </c>
      <c r="B92" s="75" t="s">
        <v>1090</v>
      </c>
      <c r="C92" s="56" t="s">
        <v>757</v>
      </c>
      <c r="D92" s="56" t="s">
        <v>758</v>
      </c>
      <c r="E92" s="33"/>
      <c r="H92" s="56"/>
      <c r="I92" s="56"/>
      <c r="J92" s="56"/>
      <c r="K92" s="47"/>
    </row>
    <row r="93" spans="1:11" ht="29" x14ac:dyDescent="0.3">
      <c r="A93" s="4" t="str">
        <f t="shared" ca="1" si="9"/>
        <v>E2. Targets to be financed by allocation amount- female condoms</v>
      </c>
      <c r="B93" s="75" t="s">
        <v>759</v>
      </c>
      <c r="C93" s="56" t="s">
        <v>760</v>
      </c>
      <c r="D93" s="56" t="s">
        <v>761</v>
      </c>
      <c r="E93" s="33"/>
      <c r="H93" s="56"/>
      <c r="I93" s="56"/>
      <c r="J93" s="56"/>
      <c r="K93" s="47"/>
    </row>
    <row r="94" spans="1:11" ht="42" x14ac:dyDescent="0.3">
      <c r="A94" s="4" t="str">
        <f t="shared" ca="1" si="9"/>
        <v>F1. Coverage from allocation amount and other resources- male condoms:
 E1 + C4</v>
      </c>
      <c r="B94" s="75" t="s">
        <v>762</v>
      </c>
      <c r="C94" s="56" t="s">
        <v>1496</v>
      </c>
      <c r="D94" s="56" t="s">
        <v>763</v>
      </c>
      <c r="E94" s="33"/>
      <c r="H94" s="56"/>
      <c r="I94" s="56"/>
      <c r="J94" s="56"/>
      <c r="K94" s="47"/>
    </row>
    <row r="95" spans="1:11" ht="42" x14ac:dyDescent="0.3">
      <c r="A95" s="4" t="str">
        <f t="shared" ca="1" si="9"/>
        <v>F2. Coverage from allocation amount and other resources- female condoms:
 E2 + C5</v>
      </c>
      <c r="B95" s="75" t="s">
        <v>764</v>
      </c>
      <c r="C95" s="56" t="s">
        <v>1497</v>
      </c>
      <c r="D95" s="56" t="s">
        <v>765</v>
      </c>
      <c r="E95" s="33"/>
      <c r="G95" s="25">
        <f t="shared" ca="1" si="5"/>
        <v>0</v>
      </c>
      <c r="H95" s="56"/>
      <c r="I95" s="56"/>
      <c r="J95" s="56"/>
      <c r="K95" s="47"/>
    </row>
    <row r="96" spans="1:11" ht="28" x14ac:dyDescent="0.3">
      <c r="A96" s="4" t="str">
        <f t="shared" ca="1" si="9"/>
        <v>G1. Remaining gap- male condoms: A1 - F1</v>
      </c>
      <c r="B96" s="75" t="s">
        <v>766</v>
      </c>
      <c r="C96" s="56" t="s">
        <v>1498</v>
      </c>
      <c r="D96" s="56" t="s">
        <v>767</v>
      </c>
      <c r="E96" s="33"/>
      <c r="G96" s="25">
        <f t="shared" ca="1" si="5"/>
        <v>0</v>
      </c>
      <c r="H96" s="56"/>
      <c r="I96" s="56"/>
      <c r="J96" s="56"/>
      <c r="K96" s="47"/>
    </row>
    <row r="97" spans="1:11" x14ac:dyDescent="0.3">
      <c r="A97" s="4" t="str">
        <f t="shared" ca="1" si="9"/>
        <v>G2. Remaining gap- female condoms: A2 - F2</v>
      </c>
      <c r="B97" s="75" t="s">
        <v>768</v>
      </c>
      <c r="C97" s="56" t="s">
        <v>1499</v>
      </c>
      <c r="D97" s="56" t="s">
        <v>769</v>
      </c>
      <c r="E97" s="33"/>
      <c r="G97" s="25">
        <f t="shared" ca="1" si="5"/>
        <v>0</v>
      </c>
      <c r="H97" s="56"/>
      <c r="I97" s="56"/>
      <c r="J97" s="56"/>
      <c r="K97" s="47"/>
    </row>
    <row r="98" spans="1:11" ht="42" x14ac:dyDescent="0.3">
      <c r="A98" s="4" t="str">
        <f t="shared" ca="1" si="9"/>
        <v>All "%" targets from rows C3 to G are based on numerical target in row A1 and A2.</v>
      </c>
      <c r="B98" s="75" t="s">
        <v>770</v>
      </c>
      <c r="C98" s="56" t="s">
        <v>771</v>
      </c>
      <c r="D98" s="56" t="s">
        <v>772</v>
      </c>
      <c r="E98" s="33"/>
      <c r="G98" s="25">
        <f t="shared" ca="1" si="5"/>
        <v>0</v>
      </c>
      <c r="H98" s="56"/>
      <c r="I98" s="56"/>
      <c r="J98" s="56"/>
      <c r="K98" s="47"/>
    </row>
    <row r="99" spans="1:11" ht="14.5" x14ac:dyDescent="0.3">
      <c r="A99" s="4" t="str">
        <f t="shared" ca="1" si="9"/>
        <v>Prevention- key populations</v>
      </c>
      <c r="B99" s="106" t="s">
        <v>773</v>
      </c>
      <c r="C99" s="109" t="s">
        <v>774</v>
      </c>
      <c r="D99" s="96" t="s">
        <v>775</v>
      </c>
      <c r="E99" s="33"/>
      <c r="G99" s="25">
        <f t="shared" ca="1" si="5"/>
        <v>0</v>
      </c>
      <c r="H99" s="56"/>
      <c r="I99" s="56"/>
      <c r="J99" s="56"/>
      <c r="K99" s="47"/>
    </row>
    <row r="100" spans="1:11" ht="29" x14ac:dyDescent="0.3">
      <c r="A100" s="4" t="str">
        <f t="shared" ca="1" si="9"/>
        <v>Number of condoms and lubricants distributed (male and female)</v>
      </c>
      <c r="B100" s="75" t="s">
        <v>776</v>
      </c>
      <c r="C100" s="56" t="s">
        <v>777</v>
      </c>
      <c r="D100" s="56" t="s">
        <v>778</v>
      </c>
      <c r="E100" s="33"/>
      <c r="G100" s="25">
        <f t="shared" ca="1" si="5"/>
        <v>0</v>
      </c>
      <c r="H100" s="56"/>
      <c r="I100" s="56"/>
      <c r="J100" s="56"/>
      <c r="K100" s="47"/>
    </row>
    <row r="101" spans="1:11" x14ac:dyDescent="0.3">
      <c r="A101" s="9"/>
      <c r="B101" s="107"/>
      <c r="C101" s="92"/>
      <c r="D101" s="92"/>
      <c r="E101" s="33"/>
      <c r="G101" s="25">
        <f t="shared" ca="1" si="5"/>
        <v>0</v>
      </c>
      <c r="H101" s="56"/>
      <c r="I101" s="56"/>
      <c r="J101" s="56"/>
      <c r="K101" s="47"/>
    </row>
    <row r="102" spans="1:11" ht="29" x14ac:dyDescent="0.35">
      <c r="A102" s="4" t="str">
        <f t="shared" ref="A102:A127" ca="1" si="11">OFFSET($B102,0,LangOffset,1,1)</f>
        <v>Prevention - People who inject drugs and their partners</v>
      </c>
      <c r="B102" s="106" t="s">
        <v>779</v>
      </c>
      <c r="C102" s="108" t="s">
        <v>780</v>
      </c>
      <c r="D102" s="89" t="s">
        <v>781</v>
      </c>
      <c r="E102" s="33"/>
      <c r="G102" s="25">
        <f t="shared" ca="1" si="5"/>
        <v>0</v>
      </c>
      <c r="H102" s="56"/>
      <c r="I102" s="56"/>
      <c r="J102" s="56"/>
      <c r="K102" s="47"/>
    </row>
    <row r="103" spans="1:11" ht="14.5" x14ac:dyDescent="0.3">
      <c r="A103" s="4" t="str">
        <f t="shared" ca="1" si="11"/>
        <v xml:space="preserve">Number of needles and syringes distributed </v>
      </c>
      <c r="B103" s="75" t="s">
        <v>782</v>
      </c>
      <c r="C103" s="88" t="s">
        <v>783</v>
      </c>
      <c r="D103" s="88" t="s">
        <v>784</v>
      </c>
      <c r="G103" s="25">
        <f t="shared" ca="1" si="5"/>
        <v>0</v>
      </c>
      <c r="H103" s="56"/>
      <c r="I103" s="56"/>
      <c r="J103" s="56"/>
      <c r="K103" s="47"/>
    </row>
    <row r="104" spans="1:11" ht="29" x14ac:dyDescent="0.35">
      <c r="A104" s="4" t="str">
        <f t="shared" ca="1" si="11"/>
        <v>people who inject drugs and their partners</v>
      </c>
      <c r="B104" s="75" t="s">
        <v>785</v>
      </c>
      <c r="C104" s="111" t="s">
        <v>786</v>
      </c>
      <c r="D104" s="88" t="s">
        <v>787</v>
      </c>
      <c r="G104" s="9"/>
      <c r="H104" s="92"/>
      <c r="I104" s="92"/>
      <c r="J104" s="92"/>
      <c r="K104" s="47"/>
    </row>
    <row r="105" spans="1:11" ht="29" x14ac:dyDescent="0.3">
      <c r="A105" s="4" t="str">
        <f t="shared" ca="1" si="11"/>
        <v>HIV/AIDS Programmatic Gap Table - Needle and syringe programs</v>
      </c>
      <c r="B105" s="75" t="s">
        <v>788</v>
      </c>
      <c r="C105" s="88" t="s">
        <v>789</v>
      </c>
      <c r="D105" s="89" t="s">
        <v>790</v>
      </c>
      <c r="G105" s="25" t="str">
        <f ca="1">OFFSET($H105,0,LangOffset,1,1)</f>
        <v>Please read the Instructions sheet carefully before completing the programmatic gap tables.</v>
      </c>
      <c r="H105" s="22" t="s">
        <v>97</v>
      </c>
      <c r="I105" s="88" t="s">
        <v>791</v>
      </c>
      <c r="J105" s="97" t="s">
        <v>792</v>
      </c>
      <c r="K105" s="47"/>
    </row>
    <row r="106" spans="1:11" ht="29" x14ac:dyDescent="0.3">
      <c r="A106" s="4" t="str">
        <f t="shared" ca="1" si="11"/>
        <v>Needles and syringes to be distributed per person per year</v>
      </c>
      <c r="B106" s="75" t="s">
        <v>793</v>
      </c>
      <c r="C106" s="88" t="s">
        <v>794</v>
      </c>
      <c r="D106" s="88" t="s">
        <v>795</v>
      </c>
      <c r="G106" s="25" t="str">
        <f ca="1">OFFSET($H106,0,LangOffset,1,1)</f>
        <v>To complete this cover sheet, select from the drop-down lists the Geography and Applicant Type.</v>
      </c>
      <c r="H106" s="22" t="s">
        <v>103</v>
      </c>
      <c r="I106" s="88" t="s">
        <v>796</v>
      </c>
      <c r="J106" s="99" t="s">
        <v>797</v>
      </c>
      <c r="K106" s="47"/>
    </row>
    <row r="107" spans="1:11" ht="14.5" x14ac:dyDescent="0.3">
      <c r="A107" s="4" t="str">
        <f t="shared" ca="1" si="11"/>
        <v>A. Total needles and syringes needed</v>
      </c>
      <c r="B107" s="75" t="s">
        <v>798</v>
      </c>
      <c r="C107" s="88" t="s">
        <v>799</v>
      </c>
      <c r="D107" s="88" t="s">
        <v>800</v>
      </c>
      <c r="G107" s="25" t="str">
        <f ca="1">OFFSET($H107,0,LangOffset,1,1)</f>
        <v>Applicant</v>
      </c>
      <c r="H107" s="22" t="s">
        <v>109</v>
      </c>
      <c r="I107" s="88" t="s">
        <v>801</v>
      </c>
      <c r="J107" s="88" t="s">
        <v>111</v>
      </c>
      <c r="K107" s="47"/>
    </row>
    <row r="108" spans="1:11" ht="29" x14ac:dyDescent="0.3">
      <c r="A108" s="4" t="str">
        <f t="shared" ca="1" si="11"/>
        <v>B. Country target- Needles and syringes to be distributed (from National Strategic Plan)</v>
      </c>
      <c r="B108" s="75" t="s">
        <v>802</v>
      </c>
      <c r="C108" s="88" t="s">
        <v>803</v>
      </c>
      <c r="D108" s="88" t="s">
        <v>804</v>
      </c>
      <c r="G108" s="25" t="str">
        <f ca="1">OFFSET($H108,0,LangOffset,1,1)</f>
        <v>Component</v>
      </c>
      <c r="H108" s="22" t="s">
        <v>115</v>
      </c>
      <c r="I108" s="88" t="s">
        <v>805</v>
      </c>
      <c r="J108" s="88" t="s">
        <v>117</v>
      </c>
      <c r="K108" s="47"/>
    </row>
    <row r="109" spans="1:11" ht="29" x14ac:dyDescent="0.3">
      <c r="A109" s="4" t="str">
        <f t="shared" ca="1" si="11"/>
        <v>D. Expected annual gap in meeting the need- needles and syringes: B - C3</v>
      </c>
      <c r="B109" s="75" t="s">
        <v>1063</v>
      </c>
      <c r="C109" s="57" t="s">
        <v>1500</v>
      </c>
      <c r="D109" s="88" t="s">
        <v>806</v>
      </c>
      <c r="G109" s="25" t="str">
        <f ca="1">OFFSET($H109,0,LangOffset,1,1)</f>
        <v>Applicant Type</v>
      </c>
      <c r="H109" s="22" t="s">
        <v>120</v>
      </c>
      <c r="I109" s="88" t="s">
        <v>807</v>
      </c>
      <c r="J109" s="88" t="s">
        <v>122</v>
      </c>
      <c r="K109" s="47"/>
    </row>
    <row r="110" spans="1:11" ht="29" x14ac:dyDescent="0.3">
      <c r="A110" s="4" t="str">
        <f t="shared" ca="1" si="11"/>
        <v>E. Targets to be financed by allocation amount- needles and syringes</v>
      </c>
      <c r="B110" s="75" t="s">
        <v>808</v>
      </c>
      <c r="C110" s="88" t="s">
        <v>809</v>
      </c>
      <c r="D110" s="88" t="s">
        <v>810</v>
      </c>
      <c r="G110" s="9"/>
      <c r="H110" s="92"/>
      <c r="I110" s="92"/>
      <c r="J110" s="92"/>
      <c r="K110" s="47"/>
    </row>
    <row r="111" spans="1:11" ht="29" x14ac:dyDescent="0.3">
      <c r="A111" s="4" t="str">
        <f t="shared" ca="1" si="11"/>
        <v>F. Coverage from allocation amount and other resources- needles and syringes:  E + C3</v>
      </c>
      <c r="B111" s="75" t="s">
        <v>811</v>
      </c>
      <c r="C111" s="57" t="s">
        <v>1501</v>
      </c>
      <c r="D111" s="88" t="s">
        <v>812</v>
      </c>
      <c r="G111" s="4">
        <f ca="1">OFFSET($H111,0,LangOffset,1,1)</f>
        <v>0</v>
      </c>
    </row>
    <row r="112" spans="1:11" x14ac:dyDescent="0.3">
      <c r="A112" s="4" t="str">
        <f t="shared" ca="1" si="11"/>
        <v>G. Remaining gap-needles and syringes: B - F</v>
      </c>
      <c r="B112" s="75" t="s">
        <v>813</v>
      </c>
      <c r="C112" s="88" t="s">
        <v>1502</v>
      </c>
      <c r="D112" s="88" t="s">
        <v>814</v>
      </c>
      <c r="G112" s="9"/>
      <c r="H112" s="92"/>
      <c r="I112" s="92"/>
      <c r="J112" s="92"/>
    </row>
    <row r="113" spans="1:10" ht="42" x14ac:dyDescent="0.3">
      <c r="A113" s="4" t="str">
        <f t="shared" ca="1" si="11"/>
        <v>D. Expected annual gap in meeting the country target: A - C3</v>
      </c>
      <c r="B113" s="22" t="s">
        <v>1064</v>
      </c>
      <c r="C113" s="56" t="s">
        <v>1503</v>
      </c>
      <c r="D113" s="22" t="s">
        <v>710</v>
      </c>
      <c r="G113" s="25" t="str">
        <f ca="1">OFFSET($H113,0,LangOffset,1,1)</f>
        <v xml:space="preserve">Carefully read the instructions in the "Instructions" tab before completing the programmatic gap analysis table. 
The instructions have been tailored to each specific module/intervention. </v>
      </c>
      <c r="H113" s="22" t="s">
        <v>151</v>
      </c>
      <c r="I113" s="88" t="s">
        <v>1517</v>
      </c>
      <c r="J113" s="200" t="s">
        <v>815</v>
      </c>
    </row>
    <row r="114" spans="1:10" x14ac:dyDescent="0.3">
      <c r="A114" s="84"/>
      <c r="B114" s="112"/>
      <c r="C114" s="112"/>
      <c r="D114" s="112"/>
      <c r="G114" s="9"/>
      <c r="H114" s="92"/>
      <c r="I114" s="92"/>
      <c r="J114" s="92"/>
    </row>
    <row r="115" spans="1:10" ht="28" x14ac:dyDescent="0.3">
      <c r="A115" s="4" t="str">
        <f t="shared" ca="1" si="11"/>
        <v>D. Expected annual gap in meeting the need: A - C3</v>
      </c>
      <c r="B115" s="22" t="s">
        <v>139</v>
      </c>
      <c r="C115" s="59" t="s">
        <v>1504</v>
      </c>
      <c r="D115" s="56" t="s">
        <v>1065</v>
      </c>
      <c r="G115" s="25" t="str">
        <f ca="1">OFFSET($H115,0,LangOffset,1,1)</f>
        <v>Latest version updated: 13 March 2023</v>
      </c>
      <c r="H115" s="46" t="s">
        <v>1518</v>
      </c>
      <c r="I115" s="46" t="s">
        <v>1519</v>
      </c>
      <c r="J115" s="46" t="s">
        <v>1520</v>
      </c>
    </row>
    <row r="116" spans="1:10" ht="14.5" x14ac:dyDescent="0.3">
      <c r="A116" s="4" t="str">
        <f t="shared" ca="1" si="11"/>
        <v xml:space="preserve">G. Remaining gap: A - F </v>
      </c>
      <c r="B116" s="56" t="s">
        <v>149</v>
      </c>
      <c r="C116" s="59" t="s">
        <v>1505</v>
      </c>
      <c r="D116" s="56" t="s">
        <v>715</v>
      </c>
      <c r="G116" s="9"/>
      <c r="H116" s="92"/>
      <c r="I116" s="92"/>
      <c r="J116" s="92"/>
    </row>
    <row r="117" spans="1:10" x14ac:dyDescent="0.3">
      <c r="A117" s="4" t="str">
        <f t="shared" ca="1" si="11"/>
        <v xml:space="preserve">Current estimated country need </v>
      </c>
      <c r="B117" s="105" t="s">
        <v>816</v>
      </c>
      <c r="C117" s="22" t="s">
        <v>1066</v>
      </c>
      <c r="D117" s="22" t="s">
        <v>1067</v>
      </c>
      <c r="G117" s="25" t="str">
        <f ca="1">OFFSET($H117,0,LangOffset,1,1)</f>
        <v>Instructions for filling HIV programmatic gap tables:</v>
      </c>
      <c r="H117" s="22" t="s">
        <v>1105</v>
      </c>
      <c r="I117" s="22" t="s">
        <v>1506</v>
      </c>
      <c r="J117" s="22" t="s">
        <v>1507</v>
      </c>
    </row>
    <row r="118" spans="1:10" x14ac:dyDescent="0.3">
      <c r="A118" s="4" t="str">
        <f t="shared" ca="1" si="11"/>
        <v xml:space="preserve">Current estimated country need </v>
      </c>
      <c r="B118" s="105" t="s">
        <v>816</v>
      </c>
      <c r="C118" s="22" t="s">
        <v>1066</v>
      </c>
      <c r="D118" s="22" t="s">
        <v>1067</v>
      </c>
      <c r="G118" s="25">
        <f t="shared" ref="G118:G170" ca="1" si="12">OFFSET($H118,0,LangOffset,1,1)</f>
        <v>0</v>
      </c>
    </row>
    <row r="119" spans="1:10" x14ac:dyDescent="0.3">
      <c r="A119" s="4" t="str">
        <f t="shared" ca="1" si="11"/>
        <v>B. Country targets (from National Strategic Plan)</v>
      </c>
      <c r="B119" s="105" t="s">
        <v>1031</v>
      </c>
      <c r="C119" s="22" t="s">
        <v>1068</v>
      </c>
      <c r="D119" s="22" t="s">
        <v>1069</v>
      </c>
      <c r="G119" s="25">
        <f t="shared" ca="1" si="12"/>
        <v>0</v>
      </c>
    </row>
    <row r="120" spans="1:10" ht="28" x14ac:dyDescent="0.3">
      <c r="A120" s="4" t="str">
        <f t="shared" ca="1" si="11"/>
        <v xml:space="preserve">PrEP Programmatic Gap Table 2  </v>
      </c>
      <c r="B120" s="110" t="s">
        <v>1208</v>
      </c>
      <c r="C120" s="22" t="s">
        <v>1299</v>
      </c>
      <c r="D120" s="22" t="s">
        <v>1191</v>
      </c>
      <c r="G120" s="25">
        <f t="shared" ca="1" si="12"/>
        <v>0</v>
      </c>
    </row>
    <row r="121" spans="1:10" ht="28" x14ac:dyDescent="0.3">
      <c r="A121" s="4" t="str">
        <f t="shared" ca="1" si="11"/>
        <v xml:space="preserve">PrEP Programmatic Gap Table 3  </v>
      </c>
      <c r="B121" s="110" t="s">
        <v>1207</v>
      </c>
      <c r="C121" s="22" t="s">
        <v>1300</v>
      </c>
      <c r="D121" s="22" t="s">
        <v>1192</v>
      </c>
      <c r="G121" s="25">
        <f t="shared" ca="1" si="12"/>
        <v>0</v>
      </c>
    </row>
    <row r="122" spans="1:10" ht="28" x14ac:dyDescent="0.3">
      <c r="A122" s="4" t="str">
        <f t="shared" ca="1" si="11"/>
        <v xml:space="preserve">Condom Programmatic Gap Table 2  </v>
      </c>
      <c r="B122" s="110" t="s">
        <v>1206</v>
      </c>
      <c r="C122" s="22" t="s">
        <v>1303</v>
      </c>
      <c r="D122" s="22" t="s">
        <v>1193</v>
      </c>
      <c r="G122" s="25">
        <f t="shared" ca="1" si="12"/>
        <v>0</v>
      </c>
    </row>
    <row r="123" spans="1:10" ht="50.15" customHeight="1" x14ac:dyDescent="0.3">
      <c r="A123" s="4" t="str">
        <f t="shared" ca="1" si="11"/>
        <v>Use the UNAIDS PrEP target setting tools to complete this section  https://jointsiwg.unaids.org/publications/</v>
      </c>
      <c r="B123" s="75" t="s">
        <v>976</v>
      </c>
      <c r="C123" s="22" t="s">
        <v>1099</v>
      </c>
      <c r="D123" s="22" t="s">
        <v>1103</v>
      </c>
      <c r="G123" s="25">
        <f t="shared" ca="1" si="12"/>
        <v>0</v>
      </c>
    </row>
    <row r="124" spans="1:10" ht="84" x14ac:dyDescent="0.3">
      <c r="A124" s="4" t="str">
        <f t="shared" ca="1" si="11"/>
        <v>Please use the UNAIDS condom needs estimation and resource requirements tool (C-NET) to retrieve the population in need - https://hivpreventioncoalition.unaids.org/resource/condom-needs-and-resource-requirement-estimation-tool/</v>
      </c>
      <c r="B124" s="75" t="s">
        <v>1100</v>
      </c>
      <c r="C124" s="22" t="s">
        <v>1101</v>
      </c>
      <c r="D124" s="22" t="s">
        <v>1102</v>
      </c>
      <c r="G124" s="25">
        <f t="shared" ca="1" si="12"/>
        <v>0</v>
      </c>
    </row>
    <row r="125" spans="1:10" x14ac:dyDescent="0.3">
      <c r="A125" s="9"/>
      <c r="B125" s="107"/>
      <c r="C125" s="92"/>
      <c r="D125" s="92"/>
      <c r="G125" s="25">
        <f t="shared" ca="1" si="12"/>
        <v>0</v>
      </c>
    </row>
    <row r="126" spans="1:10" x14ac:dyDescent="0.3">
      <c r="A126" s="4" t="str">
        <f t="shared" ca="1" si="11"/>
        <v>Treatment Programmatic Gap Table 1</v>
      </c>
      <c r="B126" s="4" t="s">
        <v>1210</v>
      </c>
      <c r="C126" s="4" t="s">
        <v>1211</v>
      </c>
      <c r="D126" s="4" t="s">
        <v>1212</v>
      </c>
      <c r="G126" s="25">
        <f t="shared" ca="1" si="12"/>
        <v>0</v>
      </c>
    </row>
    <row r="127" spans="1:10" x14ac:dyDescent="0.3">
      <c r="A127" s="4" t="str">
        <f t="shared" ca="1" si="11"/>
        <v>Treatment Programmatic Gap Table 2</v>
      </c>
      <c r="B127" s="4" t="s">
        <v>1213</v>
      </c>
      <c r="C127" s="4" t="s">
        <v>1214</v>
      </c>
      <c r="D127" s="4" t="s">
        <v>1215</v>
      </c>
      <c r="G127" s="25">
        <f t="shared" ca="1" si="12"/>
        <v>0</v>
      </c>
    </row>
    <row r="128" spans="1:10" x14ac:dyDescent="0.3">
      <c r="A128" s="4" t="str">
        <f t="shared" ref="A128:A136" ca="1" si="13">OFFSET($B128,0,LangOffset,1,1)</f>
        <v>Treatment Programmatic Gap Table 3</v>
      </c>
      <c r="B128" s="4" t="s">
        <v>1216</v>
      </c>
      <c r="C128" s="4" t="s">
        <v>1217</v>
      </c>
      <c r="D128" s="4" t="s">
        <v>1218</v>
      </c>
      <c r="G128" s="25">
        <f t="shared" ca="1" si="12"/>
        <v>0</v>
      </c>
    </row>
    <row r="129" spans="1:7" x14ac:dyDescent="0.3">
      <c r="A129" s="4" t="str">
        <f t="shared" ca="1" si="13"/>
        <v>EMTCT Programmatic Gap Table 1</v>
      </c>
      <c r="B129" s="4" t="s">
        <v>1219</v>
      </c>
      <c r="C129" s="4" t="s">
        <v>1220</v>
      </c>
      <c r="D129" s="4" t="s">
        <v>1221</v>
      </c>
      <c r="G129" s="25">
        <f t="shared" ca="1" si="12"/>
        <v>0</v>
      </c>
    </row>
    <row r="130" spans="1:7" x14ac:dyDescent="0.3">
      <c r="A130" s="4" t="str">
        <f t="shared" ca="1" si="13"/>
        <v>Prevention Programmatic Gap Table 1</v>
      </c>
      <c r="B130" s="4" t="s">
        <v>1222</v>
      </c>
      <c r="C130" s="4" t="s">
        <v>1295</v>
      </c>
      <c r="D130" s="4" t="s">
        <v>1223</v>
      </c>
      <c r="G130" s="25">
        <f t="shared" ca="1" si="12"/>
        <v>0</v>
      </c>
    </row>
    <row r="131" spans="1:7" x14ac:dyDescent="0.3">
      <c r="A131" s="4" t="str">
        <f t="shared" ca="1" si="13"/>
        <v>Prevention Programmatic Gap Table 2</v>
      </c>
      <c r="B131" s="4" t="s">
        <v>1224</v>
      </c>
      <c r="C131" s="4" t="s">
        <v>1296</v>
      </c>
      <c r="D131" s="4" t="s">
        <v>1225</v>
      </c>
      <c r="G131" s="25">
        <f t="shared" ca="1" si="12"/>
        <v>0</v>
      </c>
    </row>
    <row r="132" spans="1:7" x14ac:dyDescent="0.3">
      <c r="A132" s="4" t="str">
        <f t="shared" ca="1" si="13"/>
        <v>Prevention Programmatic Gap Table 3</v>
      </c>
      <c r="B132" s="4" t="s">
        <v>1226</v>
      </c>
      <c r="C132" s="4" t="s">
        <v>1297</v>
      </c>
      <c r="D132" s="4" t="s">
        <v>1227</v>
      </c>
      <c r="G132" s="25">
        <f t="shared" ca="1" si="12"/>
        <v>0</v>
      </c>
    </row>
    <row r="133" spans="1:7" x14ac:dyDescent="0.3">
      <c r="A133" s="4" t="str">
        <f t="shared" ca="1" si="13"/>
        <v>Prevention Programmatic Gap Table 4</v>
      </c>
      <c r="B133" s="4" t="s">
        <v>1228</v>
      </c>
      <c r="C133" s="4" t="s">
        <v>1298</v>
      </c>
      <c r="D133" s="4" t="s">
        <v>1229</v>
      </c>
      <c r="G133" s="25">
        <f t="shared" ca="1" si="12"/>
        <v>0</v>
      </c>
    </row>
    <row r="134" spans="1:7" x14ac:dyDescent="0.3">
      <c r="A134" s="4" t="str">
        <f t="shared" ca="1" si="13"/>
        <v>HIV Testing Programmatic Gap Table 1</v>
      </c>
      <c r="B134" s="4" t="s">
        <v>1232</v>
      </c>
      <c r="C134" s="4" t="s">
        <v>1235</v>
      </c>
      <c r="D134" s="4" t="s">
        <v>1230</v>
      </c>
      <c r="G134" s="25">
        <f t="shared" ca="1" si="12"/>
        <v>0</v>
      </c>
    </row>
    <row r="135" spans="1:7" x14ac:dyDescent="0.3">
      <c r="A135" s="4" t="str">
        <f t="shared" ca="1" si="13"/>
        <v>HIV Testing Programmatic Gap Table 2</v>
      </c>
      <c r="B135" s="4" t="s">
        <v>1233</v>
      </c>
      <c r="C135" s="4" t="s">
        <v>1234</v>
      </c>
      <c r="D135" s="4" t="s">
        <v>1231</v>
      </c>
      <c r="G135" s="25">
        <f t="shared" ca="1" si="12"/>
        <v>0</v>
      </c>
    </row>
    <row r="136" spans="1:7" ht="28" x14ac:dyDescent="0.3">
      <c r="A136" s="4" t="str">
        <f t="shared" ca="1" si="13"/>
        <v>A. Total estimated number of people in the specified key and vulnerable population</v>
      </c>
      <c r="B136" s="299" t="s">
        <v>1242</v>
      </c>
      <c r="C136" s="301" t="s">
        <v>1280</v>
      </c>
      <c r="D136" s="301" t="s">
        <v>1281</v>
      </c>
      <c r="G136" s="25">
        <f t="shared" ca="1" si="12"/>
        <v>0</v>
      </c>
    </row>
    <row r="137" spans="1:7" ht="28" x14ac:dyDescent="0.3">
      <c r="A137" s="4" t="str">
        <f t="shared" ref="A137:A200" ca="1" si="14">OFFSET($B137,0,LangOffset,1,1)</f>
        <v>A. Total estimated number of HIV-positive pregnant women</v>
      </c>
      <c r="B137" s="299" t="s">
        <v>1284</v>
      </c>
      <c r="C137" s="301" t="s">
        <v>1282</v>
      </c>
      <c r="D137" s="301" t="s">
        <v>1283</v>
      </c>
      <c r="G137" s="25">
        <f t="shared" ca="1" si="12"/>
        <v>0</v>
      </c>
    </row>
    <row r="138" spans="1:7" ht="28" x14ac:dyDescent="0.3">
      <c r="A138" s="4" t="str">
        <f t="shared" ca="1" si="14"/>
        <v>A. Total estimated key and vulnerable populations in need</v>
      </c>
      <c r="B138" s="312" t="s">
        <v>1514</v>
      </c>
      <c r="C138" s="46" t="s">
        <v>1515</v>
      </c>
      <c r="D138" s="46" t="s">
        <v>1516</v>
      </c>
      <c r="G138" s="25">
        <f t="shared" ca="1" si="12"/>
        <v>0</v>
      </c>
    </row>
    <row r="139" spans="1:7" ht="28" x14ac:dyDescent="0.3">
      <c r="A139" s="4" t="str">
        <f t="shared" ca="1" si="14"/>
        <v xml:space="preserve">Condom Programmatic Gap Table 3 </v>
      </c>
      <c r="B139" s="312" t="s">
        <v>1286</v>
      </c>
      <c r="C139" s="46" t="s">
        <v>1301</v>
      </c>
      <c r="D139" s="46" t="s">
        <v>1287</v>
      </c>
      <c r="G139" s="25">
        <f t="shared" ca="1" si="12"/>
        <v>0</v>
      </c>
    </row>
    <row r="140" spans="1:7" x14ac:dyDescent="0.3">
      <c r="A140" s="4" t="str">
        <f ca="1">OFFSET($B140,0,LangOffset,1,1)</f>
        <v>EMTCT Programmatic Gap Table 2</v>
      </c>
      <c r="B140" s="31" t="s">
        <v>1288</v>
      </c>
      <c r="C140" s="31" t="s">
        <v>1289</v>
      </c>
      <c r="D140" s="31" t="s">
        <v>1290</v>
      </c>
      <c r="G140" s="25">
        <f t="shared" ca="1" si="12"/>
        <v>0</v>
      </c>
    </row>
    <row r="141" spans="1:7" x14ac:dyDescent="0.3">
      <c r="A141" s="4" t="str">
        <f ca="1">OFFSET($B141,0,LangOffset,1,1)</f>
        <v>EMTCT Programmatic Gap Table 3</v>
      </c>
      <c r="B141" s="31" t="s">
        <v>1291</v>
      </c>
      <c r="C141" s="31" t="s">
        <v>1289</v>
      </c>
      <c r="D141" s="31" t="s">
        <v>1290</v>
      </c>
      <c r="G141" s="25">
        <f t="shared" ca="1" si="12"/>
        <v>0</v>
      </c>
    </row>
    <row r="142" spans="1:7" x14ac:dyDescent="0.3">
      <c r="A142" s="4" t="str">
        <f ca="1">OFFSET($B142,0,LangOffset,1,1)</f>
        <v>HIV Testing Programmatic Gap Table 3</v>
      </c>
      <c r="B142" s="31" t="s">
        <v>1292</v>
      </c>
      <c r="C142" s="31" t="s">
        <v>1293</v>
      </c>
      <c r="D142" s="31" t="s">
        <v>1294</v>
      </c>
      <c r="G142" s="25">
        <f t="shared" ca="1" si="12"/>
        <v>0</v>
      </c>
    </row>
    <row r="143" spans="1:7" x14ac:dyDescent="0.3">
      <c r="A143" s="4">
        <f t="shared" ca="1" si="14"/>
        <v>0</v>
      </c>
      <c r="G143" s="25">
        <f t="shared" ca="1" si="12"/>
        <v>0</v>
      </c>
    </row>
    <row r="144" spans="1:7" x14ac:dyDescent="0.3">
      <c r="A144" s="4">
        <f t="shared" ca="1" si="14"/>
        <v>0</v>
      </c>
      <c r="G144" s="25">
        <f t="shared" ca="1" si="12"/>
        <v>0</v>
      </c>
    </row>
    <row r="145" spans="1:7" x14ac:dyDescent="0.3">
      <c r="A145" s="4">
        <f t="shared" ca="1" si="14"/>
        <v>0</v>
      </c>
      <c r="G145" s="25">
        <f t="shared" ca="1" si="12"/>
        <v>0</v>
      </c>
    </row>
    <row r="146" spans="1:7" x14ac:dyDescent="0.3">
      <c r="A146" s="4">
        <f t="shared" ca="1" si="14"/>
        <v>0</v>
      </c>
      <c r="G146" s="25">
        <f t="shared" ca="1" si="12"/>
        <v>0</v>
      </c>
    </row>
    <row r="147" spans="1:7" x14ac:dyDescent="0.3">
      <c r="A147" s="4">
        <f t="shared" ca="1" si="14"/>
        <v>0</v>
      </c>
      <c r="G147" s="25">
        <f t="shared" ca="1" si="12"/>
        <v>0</v>
      </c>
    </row>
    <row r="148" spans="1:7" x14ac:dyDescent="0.3">
      <c r="A148" s="4">
        <f t="shared" ca="1" si="14"/>
        <v>0</v>
      </c>
      <c r="G148" s="25">
        <f t="shared" ca="1" si="12"/>
        <v>0</v>
      </c>
    </row>
    <row r="149" spans="1:7" x14ac:dyDescent="0.3">
      <c r="A149" s="4">
        <f t="shared" ca="1" si="14"/>
        <v>0</v>
      </c>
      <c r="G149" s="25">
        <f t="shared" ca="1" si="12"/>
        <v>0</v>
      </c>
    </row>
    <row r="150" spans="1:7" x14ac:dyDescent="0.3">
      <c r="A150" s="4">
        <f t="shared" ca="1" si="14"/>
        <v>0</v>
      </c>
      <c r="G150" s="25">
        <f t="shared" ca="1" si="12"/>
        <v>0</v>
      </c>
    </row>
    <row r="151" spans="1:7" x14ac:dyDescent="0.3">
      <c r="A151" s="4">
        <f t="shared" ca="1" si="14"/>
        <v>0</v>
      </c>
      <c r="G151" s="25">
        <f t="shared" ca="1" si="12"/>
        <v>0</v>
      </c>
    </row>
    <row r="152" spans="1:7" x14ac:dyDescent="0.3">
      <c r="A152" s="4">
        <f t="shared" ca="1" si="14"/>
        <v>0</v>
      </c>
      <c r="G152" s="25">
        <f t="shared" ca="1" si="12"/>
        <v>0</v>
      </c>
    </row>
    <row r="153" spans="1:7" x14ac:dyDescent="0.3">
      <c r="A153" s="4">
        <f t="shared" ca="1" si="14"/>
        <v>0</v>
      </c>
      <c r="G153" s="25">
        <f t="shared" ca="1" si="12"/>
        <v>0</v>
      </c>
    </row>
    <row r="154" spans="1:7" x14ac:dyDescent="0.3">
      <c r="A154" s="4">
        <f t="shared" ca="1" si="14"/>
        <v>0</v>
      </c>
      <c r="G154" s="25">
        <f t="shared" ca="1" si="12"/>
        <v>0</v>
      </c>
    </row>
    <row r="155" spans="1:7" x14ac:dyDescent="0.3">
      <c r="A155" s="4">
        <f t="shared" ca="1" si="14"/>
        <v>0</v>
      </c>
      <c r="G155" s="25">
        <f t="shared" ca="1" si="12"/>
        <v>0</v>
      </c>
    </row>
    <row r="156" spans="1:7" x14ac:dyDescent="0.3">
      <c r="A156" s="4">
        <f t="shared" ca="1" si="14"/>
        <v>0</v>
      </c>
      <c r="G156" s="25">
        <f t="shared" ca="1" si="12"/>
        <v>0</v>
      </c>
    </row>
    <row r="157" spans="1:7" x14ac:dyDescent="0.3">
      <c r="A157" s="4">
        <f t="shared" ca="1" si="14"/>
        <v>0</v>
      </c>
      <c r="G157" s="25">
        <f t="shared" ca="1" si="12"/>
        <v>0</v>
      </c>
    </row>
    <row r="158" spans="1:7" x14ac:dyDescent="0.3">
      <c r="A158" s="4">
        <f t="shared" ca="1" si="14"/>
        <v>0</v>
      </c>
      <c r="G158" s="25">
        <f t="shared" ca="1" si="12"/>
        <v>0</v>
      </c>
    </row>
    <row r="159" spans="1:7" x14ac:dyDescent="0.3">
      <c r="A159" s="4">
        <f t="shared" ca="1" si="14"/>
        <v>0</v>
      </c>
      <c r="G159" s="25">
        <f t="shared" ca="1" si="12"/>
        <v>0</v>
      </c>
    </row>
    <row r="160" spans="1:7" x14ac:dyDescent="0.3">
      <c r="A160" s="4">
        <f t="shared" ca="1" si="14"/>
        <v>0</v>
      </c>
      <c r="G160" s="25">
        <f t="shared" ca="1" si="12"/>
        <v>0</v>
      </c>
    </row>
    <row r="161" spans="1:12" x14ac:dyDescent="0.3">
      <c r="A161" s="4">
        <f t="shared" ca="1" si="14"/>
        <v>0</v>
      </c>
      <c r="G161" s="25">
        <f t="shared" ca="1" si="12"/>
        <v>0</v>
      </c>
    </row>
    <row r="162" spans="1:12" x14ac:dyDescent="0.3">
      <c r="A162" s="4">
        <f t="shared" ca="1" si="14"/>
        <v>0</v>
      </c>
      <c r="G162" s="25">
        <f t="shared" ca="1" si="12"/>
        <v>0</v>
      </c>
    </row>
    <row r="163" spans="1:12" x14ac:dyDescent="0.3">
      <c r="A163" s="4">
        <f t="shared" ca="1" si="14"/>
        <v>0</v>
      </c>
      <c r="G163" s="25">
        <f t="shared" ca="1" si="12"/>
        <v>0</v>
      </c>
    </row>
    <row r="164" spans="1:12" x14ac:dyDescent="0.3">
      <c r="A164" s="4">
        <f t="shared" ca="1" si="14"/>
        <v>0</v>
      </c>
      <c r="G164" s="25">
        <f t="shared" ca="1" si="12"/>
        <v>0</v>
      </c>
    </row>
    <row r="165" spans="1:12" x14ac:dyDescent="0.3">
      <c r="A165" s="4">
        <f t="shared" ca="1" si="14"/>
        <v>0</v>
      </c>
      <c r="G165" s="25">
        <f t="shared" ca="1" si="12"/>
        <v>0</v>
      </c>
    </row>
    <row r="166" spans="1:12" x14ac:dyDescent="0.3">
      <c r="A166" s="4">
        <f t="shared" ca="1" si="14"/>
        <v>0</v>
      </c>
      <c r="G166" s="25">
        <f t="shared" ca="1" si="12"/>
        <v>0</v>
      </c>
    </row>
    <row r="167" spans="1:12" x14ac:dyDescent="0.3">
      <c r="A167" s="4">
        <f t="shared" ca="1" si="14"/>
        <v>0</v>
      </c>
      <c r="G167" s="25">
        <f t="shared" ca="1" si="12"/>
        <v>0</v>
      </c>
    </row>
    <row r="168" spans="1:12" x14ac:dyDescent="0.3">
      <c r="A168" s="4">
        <f t="shared" ca="1" si="14"/>
        <v>0</v>
      </c>
      <c r="G168" s="25">
        <f t="shared" ca="1" si="12"/>
        <v>0</v>
      </c>
    </row>
    <row r="169" spans="1:12" x14ac:dyDescent="0.3">
      <c r="A169" s="4">
        <f t="shared" ca="1" si="14"/>
        <v>0</v>
      </c>
      <c r="G169" s="25">
        <f t="shared" ca="1" si="12"/>
        <v>0</v>
      </c>
    </row>
    <row r="170" spans="1:12" x14ac:dyDescent="0.3">
      <c r="A170" s="4">
        <f t="shared" ca="1" si="14"/>
        <v>0</v>
      </c>
      <c r="G170" s="25">
        <f t="shared" ca="1" si="12"/>
        <v>0</v>
      </c>
    </row>
    <row r="171" spans="1:12" x14ac:dyDescent="0.3">
      <c r="A171" s="4">
        <f t="shared" ca="1" si="14"/>
        <v>0</v>
      </c>
    </row>
    <row r="172" spans="1:12" x14ac:dyDescent="0.3">
      <c r="A172" s="4">
        <f t="shared" ca="1" si="14"/>
        <v>0</v>
      </c>
    </row>
    <row r="173" spans="1:12" x14ac:dyDescent="0.3">
      <c r="A173" s="4">
        <f t="shared" ca="1" si="14"/>
        <v>0</v>
      </c>
      <c r="K173" s="33"/>
    </row>
    <row r="174" spans="1:12" x14ac:dyDescent="0.3">
      <c r="A174" s="4">
        <f t="shared" ca="1" si="14"/>
        <v>0</v>
      </c>
      <c r="K174" s="33"/>
      <c r="L174" s="9"/>
    </row>
    <row r="175" spans="1:12" x14ac:dyDescent="0.3">
      <c r="A175" s="4">
        <f t="shared" ca="1" si="14"/>
        <v>0</v>
      </c>
      <c r="K175" s="34"/>
    </row>
    <row r="176" spans="1:12" x14ac:dyDescent="0.3">
      <c r="A176" s="4">
        <f t="shared" ca="1" si="14"/>
        <v>0</v>
      </c>
      <c r="K176" s="35"/>
    </row>
    <row r="177" spans="1:11" x14ac:dyDescent="0.3">
      <c r="A177" s="4">
        <f t="shared" ca="1" si="14"/>
        <v>0</v>
      </c>
      <c r="K177" s="35"/>
    </row>
    <row r="178" spans="1:11" x14ac:dyDescent="0.3">
      <c r="A178" s="4">
        <f t="shared" ca="1" si="14"/>
        <v>0</v>
      </c>
    </row>
    <row r="179" spans="1:11" x14ac:dyDescent="0.3">
      <c r="A179" s="4">
        <f t="shared" ca="1" si="14"/>
        <v>0</v>
      </c>
    </row>
    <row r="180" spans="1:11" x14ac:dyDescent="0.3">
      <c r="A180" s="4">
        <f t="shared" ca="1" si="14"/>
        <v>0</v>
      </c>
      <c r="K180" s="9"/>
    </row>
    <row r="181" spans="1:11" x14ac:dyDescent="0.3">
      <c r="A181" s="4">
        <f t="shared" ca="1" si="14"/>
        <v>0</v>
      </c>
      <c r="K181" s="33"/>
    </row>
    <row r="182" spans="1:11" x14ac:dyDescent="0.3">
      <c r="A182" s="4">
        <f t="shared" ca="1" si="14"/>
        <v>0</v>
      </c>
      <c r="K182" s="9"/>
    </row>
    <row r="183" spans="1:11" x14ac:dyDescent="0.3">
      <c r="A183" s="4">
        <f t="shared" ca="1" si="14"/>
        <v>0</v>
      </c>
    </row>
    <row r="184" spans="1:11" x14ac:dyDescent="0.3">
      <c r="A184" s="4">
        <f t="shared" ca="1" si="14"/>
        <v>0</v>
      </c>
    </row>
    <row r="185" spans="1:11" x14ac:dyDescent="0.3">
      <c r="A185" s="4">
        <f t="shared" ca="1" si="14"/>
        <v>0</v>
      </c>
      <c r="K185" s="47"/>
    </row>
    <row r="186" spans="1:11" x14ac:dyDescent="0.3">
      <c r="A186" s="4">
        <f t="shared" ca="1" si="14"/>
        <v>0</v>
      </c>
      <c r="K186" s="47"/>
    </row>
    <row r="187" spans="1:11" x14ac:dyDescent="0.3">
      <c r="A187" s="4">
        <f t="shared" ca="1" si="14"/>
        <v>0</v>
      </c>
    </row>
    <row r="188" spans="1:11" x14ac:dyDescent="0.3">
      <c r="A188" s="4">
        <f t="shared" ca="1" si="14"/>
        <v>0</v>
      </c>
    </row>
    <row r="189" spans="1:11" x14ac:dyDescent="0.3">
      <c r="A189" s="4">
        <f t="shared" ca="1" si="14"/>
        <v>0</v>
      </c>
      <c r="G189" s="4">
        <f t="shared" ref="G189:G230" ca="1" si="15">OFFSET($H189,0,LangOffset,1,1)</f>
        <v>0</v>
      </c>
    </row>
    <row r="190" spans="1:11" x14ac:dyDescent="0.3">
      <c r="A190" s="4">
        <f t="shared" ca="1" si="14"/>
        <v>0</v>
      </c>
      <c r="G190" s="4">
        <f t="shared" ca="1" si="15"/>
        <v>0</v>
      </c>
    </row>
    <row r="191" spans="1:11" x14ac:dyDescent="0.3">
      <c r="A191" s="4">
        <f t="shared" ca="1" si="14"/>
        <v>0</v>
      </c>
      <c r="G191" s="4">
        <f t="shared" ca="1" si="15"/>
        <v>0</v>
      </c>
    </row>
    <row r="192" spans="1:11" x14ac:dyDescent="0.3">
      <c r="A192" s="4">
        <f t="shared" ca="1" si="14"/>
        <v>0</v>
      </c>
      <c r="G192" s="4">
        <f t="shared" ca="1" si="15"/>
        <v>0</v>
      </c>
    </row>
    <row r="193" spans="1:7" x14ac:dyDescent="0.3">
      <c r="A193" s="4">
        <f t="shared" ca="1" si="14"/>
        <v>0</v>
      </c>
      <c r="G193" s="4">
        <f t="shared" ca="1" si="15"/>
        <v>0</v>
      </c>
    </row>
    <row r="194" spans="1:7" x14ac:dyDescent="0.3">
      <c r="A194" s="4">
        <f t="shared" ca="1" si="14"/>
        <v>0</v>
      </c>
      <c r="G194" s="4">
        <f t="shared" ca="1" si="15"/>
        <v>0</v>
      </c>
    </row>
    <row r="195" spans="1:7" x14ac:dyDescent="0.3">
      <c r="A195" s="4">
        <f t="shared" ca="1" si="14"/>
        <v>0</v>
      </c>
      <c r="G195" s="4">
        <f t="shared" ca="1" si="15"/>
        <v>0</v>
      </c>
    </row>
    <row r="196" spans="1:7" x14ac:dyDescent="0.3">
      <c r="A196" s="4">
        <f t="shared" ca="1" si="14"/>
        <v>0</v>
      </c>
      <c r="G196" s="4">
        <f t="shared" ca="1" si="15"/>
        <v>0</v>
      </c>
    </row>
    <row r="197" spans="1:7" x14ac:dyDescent="0.3">
      <c r="A197" s="4">
        <f t="shared" ca="1" si="14"/>
        <v>0</v>
      </c>
      <c r="G197" s="4">
        <f t="shared" ca="1" si="15"/>
        <v>0</v>
      </c>
    </row>
    <row r="198" spans="1:7" x14ac:dyDescent="0.3">
      <c r="A198" s="4">
        <f t="shared" ca="1" si="14"/>
        <v>0</v>
      </c>
      <c r="G198" s="4">
        <f t="shared" ca="1" si="15"/>
        <v>0</v>
      </c>
    </row>
    <row r="199" spans="1:7" x14ac:dyDescent="0.3">
      <c r="A199" s="4">
        <f t="shared" ca="1" si="14"/>
        <v>0</v>
      </c>
      <c r="G199" s="4">
        <f t="shared" ca="1" si="15"/>
        <v>0</v>
      </c>
    </row>
    <row r="200" spans="1:7" x14ac:dyDescent="0.3">
      <c r="A200" s="4">
        <f t="shared" ca="1" si="14"/>
        <v>0</v>
      </c>
      <c r="G200" s="4">
        <f t="shared" ca="1" si="15"/>
        <v>0</v>
      </c>
    </row>
    <row r="201" spans="1:7" x14ac:dyDescent="0.3">
      <c r="A201" s="4">
        <f t="shared" ref="A201:A264" ca="1" si="16">OFFSET($B201,0,LangOffset,1,1)</f>
        <v>0</v>
      </c>
      <c r="G201" s="4">
        <f t="shared" ca="1" si="15"/>
        <v>0</v>
      </c>
    </row>
    <row r="202" spans="1:7" x14ac:dyDescent="0.3">
      <c r="A202" s="4">
        <f t="shared" ca="1" si="16"/>
        <v>0</v>
      </c>
      <c r="G202" s="4">
        <f t="shared" ca="1" si="15"/>
        <v>0</v>
      </c>
    </row>
    <row r="203" spans="1:7" x14ac:dyDescent="0.3">
      <c r="A203" s="4">
        <f t="shared" ca="1" si="16"/>
        <v>0</v>
      </c>
      <c r="G203" s="4">
        <f t="shared" ca="1" si="15"/>
        <v>0</v>
      </c>
    </row>
    <row r="204" spans="1:7" x14ac:dyDescent="0.3">
      <c r="A204" s="4">
        <f t="shared" ca="1" si="16"/>
        <v>0</v>
      </c>
      <c r="G204" s="4">
        <f t="shared" ca="1" si="15"/>
        <v>0</v>
      </c>
    </row>
    <row r="205" spans="1:7" x14ac:dyDescent="0.3">
      <c r="A205" s="4">
        <f t="shared" ca="1" si="16"/>
        <v>0</v>
      </c>
      <c r="G205" s="4">
        <f t="shared" ca="1" si="15"/>
        <v>0</v>
      </c>
    </row>
    <row r="206" spans="1:7" x14ac:dyDescent="0.3">
      <c r="A206" s="4">
        <f t="shared" ca="1" si="16"/>
        <v>0</v>
      </c>
      <c r="G206" s="4">
        <f t="shared" ca="1" si="15"/>
        <v>0</v>
      </c>
    </row>
    <row r="207" spans="1:7" x14ac:dyDescent="0.3">
      <c r="A207" s="4">
        <f t="shared" ca="1" si="16"/>
        <v>0</v>
      </c>
      <c r="G207" s="4">
        <f t="shared" ca="1" si="15"/>
        <v>0</v>
      </c>
    </row>
    <row r="208" spans="1:7" x14ac:dyDescent="0.3">
      <c r="A208" s="4">
        <f t="shared" ca="1" si="16"/>
        <v>0</v>
      </c>
      <c r="G208" s="4">
        <f t="shared" ca="1" si="15"/>
        <v>0</v>
      </c>
    </row>
    <row r="209" spans="1:7" x14ac:dyDescent="0.3">
      <c r="A209" s="4">
        <f t="shared" ca="1" si="16"/>
        <v>0</v>
      </c>
      <c r="G209" s="4">
        <f t="shared" ca="1" si="15"/>
        <v>0</v>
      </c>
    </row>
    <row r="210" spans="1:7" x14ac:dyDescent="0.3">
      <c r="A210" s="4">
        <f t="shared" ca="1" si="16"/>
        <v>0</v>
      </c>
      <c r="G210" s="4">
        <f t="shared" ca="1" si="15"/>
        <v>0</v>
      </c>
    </row>
    <row r="211" spans="1:7" x14ac:dyDescent="0.3">
      <c r="A211" s="4">
        <f t="shared" ca="1" si="16"/>
        <v>0</v>
      </c>
      <c r="G211" s="4">
        <f t="shared" ca="1" si="15"/>
        <v>0</v>
      </c>
    </row>
    <row r="212" spans="1:7" x14ac:dyDescent="0.3">
      <c r="A212" s="4">
        <f t="shared" ca="1" si="16"/>
        <v>0</v>
      </c>
      <c r="G212" s="4">
        <f t="shared" ca="1" si="15"/>
        <v>0</v>
      </c>
    </row>
    <row r="213" spans="1:7" x14ac:dyDescent="0.3">
      <c r="A213" s="4">
        <f t="shared" ca="1" si="16"/>
        <v>0</v>
      </c>
      <c r="G213" s="4">
        <f t="shared" ca="1" si="15"/>
        <v>0</v>
      </c>
    </row>
    <row r="214" spans="1:7" x14ac:dyDescent="0.3">
      <c r="A214" s="4">
        <f t="shared" ca="1" si="16"/>
        <v>0</v>
      </c>
      <c r="G214" s="4">
        <f t="shared" ca="1" si="15"/>
        <v>0</v>
      </c>
    </row>
    <row r="215" spans="1:7" x14ac:dyDescent="0.3">
      <c r="A215" s="4">
        <f t="shared" ca="1" si="16"/>
        <v>0</v>
      </c>
      <c r="G215" s="4">
        <f t="shared" ca="1" si="15"/>
        <v>0</v>
      </c>
    </row>
    <row r="216" spans="1:7" x14ac:dyDescent="0.3">
      <c r="A216" s="4">
        <f t="shared" ca="1" si="16"/>
        <v>0</v>
      </c>
      <c r="G216" s="4">
        <f t="shared" ca="1" si="15"/>
        <v>0</v>
      </c>
    </row>
    <row r="217" spans="1:7" x14ac:dyDescent="0.3">
      <c r="A217" s="4">
        <f t="shared" ca="1" si="16"/>
        <v>0</v>
      </c>
      <c r="G217" s="4">
        <f t="shared" ca="1" si="15"/>
        <v>0</v>
      </c>
    </row>
    <row r="218" spans="1:7" x14ac:dyDescent="0.3">
      <c r="A218" s="4">
        <f t="shared" ca="1" si="16"/>
        <v>0</v>
      </c>
      <c r="G218" s="4">
        <f t="shared" ca="1" si="15"/>
        <v>0</v>
      </c>
    </row>
    <row r="219" spans="1:7" x14ac:dyDescent="0.3">
      <c r="A219" s="4">
        <f t="shared" ca="1" si="16"/>
        <v>0</v>
      </c>
      <c r="G219" s="4">
        <f t="shared" ca="1" si="15"/>
        <v>0</v>
      </c>
    </row>
    <row r="220" spans="1:7" x14ac:dyDescent="0.3">
      <c r="A220" s="4">
        <f t="shared" ca="1" si="16"/>
        <v>0</v>
      </c>
      <c r="G220" s="4">
        <f t="shared" ca="1" si="15"/>
        <v>0</v>
      </c>
    </row>
    <row r="221" spans="1:7" x14ac:dyDescent="0.3">
      <c r="A221" s="4">
        <f t="shared" ca="1" si="16"/>
        <v>0</v>
      </c>
      <c r="G221" s="4">
        <f t="shared" ca="1" si="15"/>
        <v>0</v>
      </c>
    </row>
    <row r="222" spans="1:7" x14ac:dyDescent="0.3">
      <c r="A222" s="4">
        <f t="shared" ca="1" si="16"/>
        <v>0</v>
      </c>
      <c r="G222" s="4">
        <f t="shared" ca="1" si="15"/>
        <v>0</v>
      </c>
    </row>
    <row r="223" spans="1:7" x14ac:dyDescent="0.3">
      <c r="A223" s="4">
        <f t="shared" ca="1" si="16"/>
        <v>0</v>
      </c>
      <c r="G223" s="4">
        <f t="shared" ca="1" si="15"/>
        <v>0</v>
      </c>
    </row>
    <row r="224" spans="1:7" x14ac:dyDescent="0.3">
      <c r="A224" s="4">
        <f t="shared" ca="1" si="16"/>
        <v>0</v>
      </c>
      <c r="G224" s="4">
        <f t="shared" ca="1" si="15"/>
        <v>0</v>
      </c>
    </row>
    <row r="225" spans="1:7" x14ac:dyDescent="0.3">
      <c r="A225" s="4">
        <f t="shared" ca="1" si="16"/>
        <v>0</v>
      </c>
      <c r="G225" s="4">
        <f t="shared" ca="1" si="15"/>
        <v>0</v>
      </c>
    </row>
    <row r="226" spans="1:7" x14ac:dyDescent="0.3">
      <c r="A226" s="4">
        <f t="shared" ca="1" si="16"/>
        <v>0</v>
      </c>
      <c r="G226" s="4">
        <f t="shared" ca="1" si="15"/>
        <v>0</v>
      </c>
    </row>
    <row r="227" spans="1:7" x14ac:dyDescent="0.3">
      <c r="A227" s="4">
        <f t="shared" ca="1" si="16"/>
        <v>0</v>
      </c>
      <c r="G227" s="4">
        <f t="shared" ca="1" si="15"/>
        <v>0</v>
      </c>
    </row>
    <row r="228" spans="1:7" x14ac:dyDescent="0.3">
      <c r="A228" s="4">
        <f t="shared" ca="1" si="16"/>
        <v>0</v>
      </c>
      <c r="G228" s="4">
        <f t="shared" ca="1" si="15"/>
        <v>0</v>
      </c>
    </row>
    <row r="229" spans="1:7" x14ac:dyDescent="0.3">
      <c r="A229" s="4">
        <f t="shared" ca="1" si="16"/>
        <v>0</v>
      </c>
      <c r="G229" s="4">
        <f t="shared" ca="1" si="15"/>
        <v>0</v>
      </c>
    </row>
    <row r="230" spans="1:7" x14ac:dyDescent="0.3">
      <c r="A230" s="4">
        <f t="shared" ca="1" si="16"/>
        <v>0</v>
      </c>
      <c r="G230" s="4">
        <f t="shared" ca="1" si="15"/>
        <v>0</v>
      </c>
    </row>
    <row r="231" spans="1:7" x14ac:dyDescent="0.3">
      <c r="A231" s="4">
        <f t="shared" ca="1" si="16"/>
        <v>0</v>
      </c>
      <c r="G231" s="4">
        <f t="shared" ref="G231:G294" ca="1" si="17">OFFSET($H231,0,LangOffset,1,1)</f>
        <v>0</v>
      </c>
    </row>
    <row r="232" spans="1:7" x14ac:dyDescent="0.3">
      <c r="A232" s="4">
        <f t="shared" ca="1" si="16"/>
        <v>0</v>
      </c>
      <c r="G232" s="4">
        <f t="shared" ca="1" si="17"/>
        <v>0</v>
      </c>
    </row>
    <row r="233" spans="1:7" x14ac:dyDescent="0.3">
      <c r="A233" s="4">
        <f t="shared" ca="1" si="16"/>
        <v>0</v>
      </c>
      <c r="G233" s="4">
        <f t="shared" ca="1" si="17"/>
        <v>0</v>
      </c>
    </row>
    <row r="234" spans="1:7" x14ac:dyDescent="0.3">
      <c r="A234" s="4">
        <f t="shared" ca="1" si="16"/>
        <v>0</v>
      </c>
      <c r="G234" s="4">
        <f t="shared" ca="1" si="17"/>
        <v>0</v>
      </c>
    </row>
    <row r="235" spans="1:7" x14ac:dyDescent="0.3">
      <c r="A235" s="4">
        <f t="shared" ca="1" si="16"/>
        <v>0</v>
      </c>
      <c r="G235" s="4">
        <f t="shared" ca="1" si="17"/>
        <v>0</v>
      </c>
    </row>
    <row r="236" spans="1:7" x14ac:dyDescent="0.3">
      <c r="A236" s="4">
        <f t="shared" ca="1" si="16"/>
        <v>0</v>
      </c>
      <c r="G236" s="4">
        <f t="shared" ca="1" si="17"/>
        <v>0</v>
      </c>
    </row>
    <row r="237" spans="1:7" x14ac:dyDescent="0.3">
      <c r="A237" s="4">
        <f t="shared" ca="1" si="16"/>
        <v>0</v>
      </c>
      <c r="G237" s="4">
        <f t="shared" ca="1" si="17"/>
        <v>0</v>
      </c>
    </row>
    <row r="238" spans="1:7" x14ac:dyDescent="0.3">
      <c r="A238" s="4">
        <f t="shared" ca="1" si="16"/>
        <v>0</v>
      </c>
      <c r="G238" s="4">
        <f t="shared" ca="1" si="17"/>
        <v>0</v>
      </c>
    </row>
    <row r="239" spans="1:7" x14ac:dyDescent="0.3">
      <c r="A239" s="4">
        <f t="shared" ca="1" si="16"/>
        <v>0</v>
      </c>
      <c r="G239" s="4">
        <f t="shared" ca="1" si="17"/>
        <v>0</v>
      </c>
    </row>
    <row r="240" spans="1:7" x14ac:dyDescent="0.3">
      <c r="A240" s="4">
        <f t="shared" ca="1" si="16"/>
        <v>0</v>
      </c>
      <c r="G240" s="4">
        <f t="shared" ca="1" si="17"/>
        <v>0</v>
      </c>
    </row>
    <row r="241" spans="1:7" x14ac:dyDescent="0.3">
      <c r="A241" s="4">
        <f t="shared" ca="1" si="16"/>
        <v>0</v>
      </c>
      <c r="G241" s="4">
        <f t="shared" ca="1" si="17"/>
        <v>0</v>
      </c>
    </row>
    <row r="242" spans="1:7" x14ac:dyDescent="0.3">
      <c r="A242" s="4">
        <f t="shared" ca="1" si="16"/>
        <v>0</v>
      </c>
      <c r="G242" s="4">
        <f t="shared" ca="1" si="17"/>
        <v>0</v>
      </c>
    </row>
    <row r="243" spans="1:7" x14ac:dyDescent="0.3">
      <c r="A243" s="4">
        <f t="shared" ca="1" si="16"/>
        <v>0</v>
      </c>
      <c r="G243" s="4">
        <f t="shared" ca="1" si="17"/>
        <v>0</v>
      </c>
    </row>
    <row r="244" spans="1:7" x14ac:dyDescent="0.3">
      <c r="A244" s="4">
        <f t="shared" ca="1" si="16"/>
        <v>0</v>
      </c>
      <c r="G244" s="4">
        <f t="shared" ca="1" si="17"/>
        <v>0</v>
      </c>
    </row>
    <row r="245" spans="1:7" x14ac:dyDescent="0.3">
      <c r="A245" s="4">
        <f t="shared" ca="1" si="16"/>
        <v>0</v>
      </c>
      <c r="G245" s="4">
        <f t="shared" ca="1" si="17"/>
        <v>0</v>
      </c>
    </row>
    <row r="246" spans="1:7" x14ac:dyDescent="0.3">
      <c r="A246" s="4">
        <f t="shared" ca="1" si="16"/>
        <v>0</v>
      </c>
      <c r="G246" s="4">
        <f t="shared" ca="1" si="17"/>
        <v>0</v>
      </c>
    </row>
    <row r="247" spans="1:7" x14ac:dyDescent="0.3">
      <c r="A247" s="4">
        <f t="shared" ca="1" si="16"/>
        <v>0</v>
      </c>
      <c r="G247" s="4">
        <f t="shared" ca="1" si="17"/>
        <v>0</v>
      </c>
    </row>
    <row r="248" spans="1:7" x14ac:dyDescent="0.3">
      <c r="A248" s="4">
        <f t="shared" ca="1" si="16"/>
        <v>0</v>
      </c>
      <c r="G248" s="4">
        <f t="shared" ca="1" si="17"/>
        <v>0</v>
      </c>
    </row>
    <row r="249" spans="1:7" x14ac:dyDescent="0.3">
      <c r="A249" s="4">
        <f t="shared" ca="1" si="16"/>
        <v>0</v>
      </c>
      <c r="G249" s="4">
        <f t="shared" ca="1" si="17"/>
        <v>0</v>
      </c>
    </row>
    <row r="250" spans="1:7" x14ac:dyDescent="0.3">
      <c r="A250" s="4">
        <f t="shared" ca="1" si="16"/>
        <v>0</v>
      </c>
      <c r="G250" s="4">
        <f t="shared" ca="1" si="17"/>
        <v>0</v>
      </c>
    </row>
    <row r="251" spans="1:7" x14ac:dyDescent="0.3">
      <c r="A251" s="4">
        <f t="shared" ca="1" si="16"/>
        <v>0</v>
      </c>
      <c r="G251" s="4">
        <f t="shared" ca="1" si="17"/>
        <v>0</v>
      </c>
    </row>
    <row r="252" spans="1:7" x14ac:dyDescent="0.3">
      <c r="A252" s="4">
        <f t="shared" ca="1" si="16"/>
        <v>0</v>
      </c>
      <c r="G252" s="4">
        <f t="shared" ca="1" si="17"/>
        <v>0</v>
      </c>
    </row>
    <row r="253" spans="1:7" x14ac:dyDescent="0.3">
      <c r="A253" s="4">
        <f t="shared" ca="1" si="16"/>
        <v>0</v>
      </c>
      <c r="G253" s="4">
        <f t="shared" ca="1" si="17"/>
        <v>0</v>
      </c>
    </row>
    <row r="254" spans="1:7" x14ac:dyDescent="0.3">
      <c r="A254" s="4">
        <f t="shared" ca="1" si="16"/>
        <v>0</v>
      </c>
      <c r="G254" s="4">
        <f t="shared" ca="1" si="17"/>
        <v>0</v>
      </c>
    </row>
    <row r="255" spans="1:7" x14ac:dyDescent="0.3">
      <c r="A255" s="4">
        <f t="shared" ca="1" si="16"/>
        <v>0</v>
      </c>
      <c r="G255" s="4">
        <f t="shared" ca="1" si="17"/>
        <v>0</v>
      </c>
    </row>
    <row r="256" spans="1:7" x14ac:dyDescent="0.3">
      <c r="A256" s="4">
        <f t="shared" ca="1" si="16"/>
        <v>0</v>
      </c>
      <c r="G256" s="4">
        <f t="shared" ca="1" si="17"/>
        <v>0</v>
      </c>
    </row>
    <row r="257" spans="1:7" x14ac:dyDescent="0.3">
      <c r="A257" s="4">
        <f t="shared" ca="1" si="16"/>
        <v>0</v>
      </c>
      <c r="G257" s="4">
        <f t="shared" ca="1" si="17"/>
        <v>0</v>
      </c>
    </row>
    <row r="258" spans="1:7" x14ac:dyDescent="0.3">
      <c r="A258" s="4">
        <f t="shared" ca="1" si="16"/>
        <v>0</v>
      </c>
      <c r="G258" s="4">
        <f t="shared" ca="1" si="17"/>
        <v>0</v>
      </c>
    </row>
    <row r="259" spans="1:7" x14ac:dyDescent="0.3">
      <c r="A259" s="4">
        <f t="shared" ca="1" si="16"/>
        <v>0</v>
      </c>
      <c r="G259" s="4">
        <f t="shared" ca="1" si="17"/>
        <v>0</v>
      </c>
    </row>
    <row r="260" spans="1:7" x14ac:dyDescent="0.3">
      <c r="A260" s="4">
        <f t="shared" ca="1" si="16"/>
        <v>0</v>
      </c>
      <c r="G260" s="4">
        <f t="shared" ca="1" si="17"/>
        <v>0</v>
      </c>
    </row>
    <row r="261" spans="1:7" x14ac:dyDescent="0.3">
      <c r="A261" s="4">
        <f t="shared" ca="1" si="16"/>
        <v>0</v>
      </c>
      <c r="G261" s="4">
        <f t="shared" ca="1" si="17"/>
        <v>0</v>
      </c>
    </row>
    <row r="262" spans="1:7" x14ac:dyDescent="0.3">
      <c r="A262" s="4">
        <f t="shared" ca="1" si="16"/>
        <v>0</v>
      </c>
      <c r="G262" s="4">
        <f t="shared" ca="1" si="17"/>
        <v>0</v>
      </c>
    </row>
    <row r="263" spans="1:7" x14ac:dyDescent="0.3">
      <c r="A263" s="4">
        <f t="shared" ca="1" si="16"/>
        <v>0</v>
      </c>
      <c r="G263" s="4">
        <f t="shared" ca="1" si="17"/>
        <v>0</v>
      </c>
    </row>
    <row r="264" spans="1:7" x14ac:dyDescent="0.3">
      <c r="A264" s="4">
        <f t="shared" ca="1" si="16"/>
        <v>0</v>
      </c>
      <c r="G264" s="4">
        <f t="shared" ca="1" si="17"/>
        <v>0</v>
      </c>
    </row>
    <row r="265" spans="1:7" x14ac:dyDescent="0.3">
      <c r="A265" s="4">
        <f t="shared" ref="A265:A328" ca="1" si="18">OFFSET($B265,0,LangOffset,1,1)</f>
        <v>0</v>
      </c>
      <c r="G265" s="4">
        <f t="shared" ca="1" si="17"/>
        <v>0</v>
      </c>
    </row>
    <row r="266" spans="1:7" x14ac:dyDescent="0.3">
      <c r="A266" s="4">
        <f t="shared" ca="1" si="18"/>
        <v>0</v>
      </c>
      <c r="G266" s="4">
        <f t="shared" ca="1" si="17"/>
        <v>0</v>
      </c>
    </row>
    <row r="267" spans="1:7" x14ac:dyDescent="0.3">
      <c r="A267" s="4">
        <f t="shared" ca="1" si="18"/>
        <v>0</v>
      </c>
      <c r="G267" s="4">
        <f t="shared" ca="1" si="17"/>
        <v>0</v>
      </c>
    </row>
    <row r="268" spans="1:7" x14ac:dyDescent="0.3">
      <c r="A268" s="4">
        <f t="shared" ca="1" si="18"/>
        <v>0</v>
      </c>
      <c r="G268" s="4">
        <f t="shared" ca="1" si="17"/>
        <v>0</v>
      </c>
    </row>
    <row r="269" spans="1:7" x14ac:dyDescent="0.3">
      <c r="A269" s="4">
        <f t="shared" ca="1" si="18"/>
        <v>0</v>
      </c>
      <c r="G269" s="4">
        <f t="shared" ca="1" si="17"/>
        <v>0</v>
      </c>
    </row>
    <row r="270" spans="1:7" x14ac:dyDescent="0.3">
      <c r="A270" s="4">
        <f t="shared" ca="1" si="18"/>
        <v>0</v>
      </c>
      <c r="G270" s="4">
        <f t="shared" ca="1" si="17"/>
        <v>0</v>
      </c>
    </row>
    <row r="271" spans="1:7" x14ac:dyDescent="0.3">
      <c r="A271" s="4">
        <f t="shared" ca="1" si="18"/>
        <v>0</v>
      </c>
      <c r="G271" s="4">
        <f t="shared" ca="1" si="17"/>
        <v>0</v>
      </c>
    </row>
    <row r="272" spans="1:7" x14ac:dyDescent="0.3">
      <c r="A272" s="4">
        <f t="shared" ca="1" si="18"/>
        <v>0</v>
      </c>
      <c r="G272" s="4">
        <f t="shared" ca="1" si="17"/>
        <v>0</v>
      </c>
    </row>
    <row r="273" spans="1:7" x14ac:dyDescent="0.3">
      <c r="A273" s="4">
        <f t="shared" ca="1" si="18"/>
        <v>0</v>
      </c>
      <c r="G273" s="4">
        <f t="shared" ca="1" si="17"/>
        <v>0</v>
      </c>
    </row>
    <row r="274" spans="1:7" x14ac:dyDescent="0.3">
      <c r="A274" s="4">
        <f t="shared" ca="1" si="18"/>
        <v>0</v>
      </c>
      <c r="G274" s="4">
        <f t="shared" ca="1" si="17"/>
        <v>0</v>
      </c>
    </row>
    <row r="275" spans="1:7" x14ac:dyDescent="0.3">
      <c r="A275" s="4">
        <f t="shared" ca="1" si="18"/>
        <v>0</v>
      </c>
      <c r="G275" s="4">
        <f t="shared" ca="1" si="17"/>
        <v>0</v>
      </c>
    </row>
    <row r="276" spans="1:7" x14ac:dyDescent="0.3">
      <c r="A276" s="4">
        <f t="shared" ca="1" si="18"/>
        <v>0</v>
      </c>
      <c r="G276" s="4">
        <f t="shared" ca="1" si="17"/>
        <v>0</v>
      </c>
    </row>
    <row r="277" spans="1:7" x14ac:dyDescent="0.3">
      <c r="A277" s="4">
        <f t="shared" ca="1" si="18"/>
        <v>0</v>
      </c>
      <c r="G277" s="4">
        <f t="shared" ca="1" si="17"/>
        <v>0</v>
      </c>
    </row>
    <row r="278" spans="1:7" x14ac:dyDescent="0.3">
      <c r="A278" s="4">
        <f t="shared" ca="1" si="18"/>
        <v>0</v>
      </c>
      <c r="G278" s="4">
        <f t="shared" ca="1" si="17"/>
        <v>0</v>
      </c>
    </row>
    <row r="279" spans="1:7" x14ac:dyDescent="0.3">
      <c r="A279" s="4">
        <f t="shared" ca="1" si="18"/>
        <v>0</v>
      </c>
      <c r="G279" s="4">
        <f t="shared" ca="1" si="17"/>
        <v>0</v>
      </c>
    </row>
    <row r="280" spans="1:7" x14ac:dyDescent="0.3">
      <c r="A280" s="4">
        <f t="shared" ca="1" si="18"/>
        <v>0</v>
      </c>
      <c r="G280" s="4">
        <f t="shared" ca="1" si="17"/>
        <v>0</v>
      </c>
    </row>
    <row r="281" spans="1:7" x14ac:dyDescent="0.3">
      <c r="A281" s="4">
        <f t="shared" ca="1" si="18"/>
        <v>0</v>
      </c>
      <c r="G281" s="4">
        <f t="shared" ca="1" si="17"/>
        <v>0</v>
      </c>
    </row>
    <row r="282" spans="1:7" x14ac:dyDescent="0.3">
      <c r="A282" s="4">
        <f t="shared" ca="1" si="18"/>
        <v>0</v>
      </c>
      <c r="G282" s="4">
        <f t="shared" ca="1" si="17"/>
        <v>0</v>
      </c>
    </row>
    <row r="283" spans="1:7" x14ac:dyDescent="0.3">
      <c r="A283" s="4">
        <f t="shared" ca="1" si="18"/>
        <v>0</v>
      </c>
      <c r="G283" s="4">
        <f t="shared" ca="1" si="17"/>
        <v>0</v>
      </c>
    </row>
    <row r="284" spans="1:7" x14ac:dyDescent="0.3">
      <c r="A284" s="4">
        <f t="shared" ca="1" si="18"/>
        <v>0</v>
      </c>
      <c r="G284" s="4">
        <f t="shared" ca="1" si="17"/>
        <v>0</v>
      </c>
    </row>
    <row r="285" spans="1:7" x14ac:dyDescent="0.3">
      <c r="A285" s="4">
        <f t="shared" ca="1" si="18"/>
        <v>0</v>
      </c>
      <c r="G285" s="4">
        <f t="shared" ca="1" si="17"/>
        <v>0</v>
      </c>
    </row>
    <row r="286" spans="1:7" x14ac:dyDescent="0.3">
      <c r="A286" s="4">
        <f t="shared" ca="1" si="18"/>
        <v>0</v>
      </c>
      <c r="G286" s="4">
        <f t="shared" ca="1" si="17"/>
        <v>0</v>
      </c>
    </row>
    <row r="287" spans="1:7" x14ac:dyDescent="0.3">
      <c r="A287" s="4">
        <f t="shared" ca="1" si="18"/>
        <v>0</v>
      </c>
      <c r="G287" s="4">
        <f t="shared" ca="1" si="17"/>
        <v>0</v>
      </c>
    </row>
    <row r="288" spans="1:7" x14ac:dyDescent="0.3">
      <c r="A288" s="4">
        <f t="shared" ca="1" si="18"/>
        <v>0</v>
      </c>
      <c r="G288" s="4">
        <f t="shared" ca="1" si="17"/>
        <v>0</v>
      </c>
    </row>
    <row r="289" spans="1:7" x14ac:dyDescent="0.3">
      <c r="A289" s="4">
        <f t="shared" ca="1" si="18"/>
        <v>0</v>
      </c>
      <c r="G289" s="4">
        <f t="shared" ca="1" si="17"/>
        <v>0</v>
      </c>
    </row>
    <row r="290" spans="1:7" x14ac:dyDescent="0.3">
      <c r="A290" s="4">
        <f t="shared" ca="1" si="18"/>
        <v>0</v>
      </c>
      <c r="G290" s="4">
        <f t="shared" ca="1" si="17"/>
        <v>0</v>
      </c>
    </row>
    <row r="291" spans="1:7" x14ac:dyDescent="0.3">
      <c r="A291" s="4">
        <f t="shared" ca="1" si="18"/>
        <v>0</v>
      </c>
      <c r="G291" s="4">
        <f t="shared" ca="1" si="17"/>
        <v>0</v>
      </c>
    </row>
    <row r="292" spans="1:7" x14ac:dyDescent="0.3">
      <c r="A292" s="4">
        <f t="shared" ca="1" si="18"/>
        <v>0</v>
      </c>
      <c r="G292" s="4">
        <f t="shared" ca="1" si="17"/>
        <v>0</v>
      </c>
    </row>
    <row r="293" spans="1:7" x14ac:dyDescent="0.3">
      <c r="A293" s="4">
        <f t="shared" ca="1" si="18"/>
        <v>0</v>
      </c>
      <c r="G293" s="4">
        <f t="shared" ca="1" si="17"/>
        <v>0</v>
      </c>
    </row>
    <row r="294" spans="1:7" x14ac:dyDescent="0.3">
      <c r="A294" s="4">
        <f t="shared" ca="1" si="18"/>
        <v>0</v>
      </c>
      <c r="G294" s="4">
        <f t="shared" ca="1" si="17"/>
        <v>0</v>
      </c>
    </row>
    <row r="295" spans="1:7" x14ac:dyDescent="0.3">
      <c r="A295" s="4">
        <f t="shared" ca="1" si="18"/>
        <v>0</v>
      </c>
      <c r="G295" s="4">
        <f t="shared" ref="G295:G358" ca="1" si="19">OFFSET($H295,0,LangOffset,1,1)</f>
        <v>0</v>
      </c>
    </row>
    <row r="296" spans="1:7" x14ac:dyDescent="0.3">
      <c r="A296" s="4">
        <f t="shared" ca="1" si="18"/>
        <v>0</v>
      </c>
      <c r="G296" s="4">
        <f t="shared" ca="1" si="19"/>
        <v>0</v>
      </c>
    </row>
    <row r="297" spans="1:7" x14ac:dyDescent="0.3">
      <c r="A297" s="4">
        <f t="shared" ca="1" si="18"/>
        <v>0</v>
      </c>
      <c r="G297" s="4">
        <f t="shared" ca="1" si="19"/>
        <v>0</v>
      </c>
    </row>
    <row r="298" spans="1:7" x14ac:dyDescent="0.3">
      <c r="A298" s="4">
        <f t="shared" ca="1" si="18"/>
        <v>0</v>
      </c>
      <c r="G298" s="4">
        <f t="shared" ca="1" si="19"/>
        <v>0</v>
      </c>
    </row>
    <row r="299" spans="1:7" x14ac:dyDescent="0.3">
      <c r="A299" s="4">
        <f t="shared" ca="1" si="18"/>
        <v>0</v>
      </c>
      <c r="G299" s="4">
        <f t="shared" ca="1" si="19"/>
        <v>0</v>
      </c>
    </row>
    <row r="300" spans="1:7" x14ac:dyDescent="0.3">
      <c r="A300" s="4">
        <f t="shared" ca="1" si="18"/>
        <v>0</v>
      </c>
      <c r="G300" s="4">
        <f t="shared" ca="1" si="19"/>
        <v>0</v>
      </c>
    </row>
    <row r="301" spans="1:7" x14ac:dyDescent="0.3">
      <c r="A301" s="4">
        <f t="shared" ca="1" si="18"/>
        <v>0</v>
      </c>
      <c r="G301" s="4">
        <f t="shared" ca="1" si="19"/>
        <v>0</v>
      </c>
    </row>
    <row r="302" spans="1:7" x14ac:dyDescent="0.3">
      <c r="A302" s="4">
        <f t="shared" ca="1" si="18"/>
        <v>0</v>
      </c>
      <c r="G302" s="4">
        <f t="shared" ca="1" si="19"/>
        <v>0</v>
      </c>
    </row>
    <row r="303" spans="1:7" x14ac:dyDescent="0.3">
      <c r="A303" s="4">
        <f t="shared" ca="1" si="18"/>
        <v>0</v>
      </c>
      <c r="G303" s="4">
        <f t="shared" ca="1" si="19"/>
        <v>0</v>
      </c>
    </row>
    <row r="304" spans="1:7" x14ac:dyDescent="0.3">
      <c r="A304" s="4">
        <f t="shared" ca="1" si="18"/>
        <v>0</v>
      </c>
      <c r="G304" s="4">
        <f t="shared" ca="1" si="19"/>
        <v>0</v>
      </c>
    </row>
    <row r="305" spans="1:7" x14ac:dyDescent="0.3">
      <c r="A305" s="4">
        <f t="shared" ca="1" si="18"/>
        <v>0</v>
      </c>
      <c r="G305" s="4">
        <f t="shared" ca="1" si="19"/>
        <v>0</v>
      </c>
    </row>
    <row r="306" spans="1:7" x14ac:dyDescent="0.3">
      <c r="A306" s="4">
        <f t="shared" ca="1" si="18"/>
        <v>0</v>
      </c>
      <c r="G306" s="4">
        <f t="shared" ca="1" si="19"/>
        <v>0</v>
      </c>
    </row>
    <row r="307" spans="1:7" x14ac:dyDescent="0.3">
      <c r="A307" s="4">
        <f t="shared" ca="1" si="18"/>
        <v>0</v>
      </c>
      <c r="G307" s="4">
        <f t="shared" ca="1" si="19"/>
        <v>0</v>
      </c>
    </row>
    <row r="308" spans="1:7" x14ac:dyDescent="0.3">
      <c r="A308" s="4">
        <f t="shared" ca="1" si="18"/>
        <v>0</v>
      </c>
      <c r="G308" s="4">
        <f t="shared" ca="1" si="19"/>
        <v>0</v>
      </c>
    </row>
    <row r="309" spans="1:7" x14ac:dyDescent="0.3">
      <c r="A309" s="4">
        <f t="shared" ca="1" si="18"/>
        <v>0</v>
      </c>
      <c r="G309" s="4">
        <f t="shared" ca="1" si="19"/>
        <v>0</v>
      </c>
    </row>
    <row r="310" spans="1:7" x14ac:dyDescent="0.3">
      <c r="A310" s="4">
        <f t="shared" ca="1" si="18"/>
        <v>0</v>
      </c>
      <c r="G310" s="4">
        <f t="shared" ca="1" si="19"/>
        <v>0</v>
      </c>
    </row>
    <row r="311" spans="1:7" x14ac:dyDescent="0.3">
      <c r="A311" s="4">
        <f t="shared" ca="1" si="18"/>
        <v>0</v>
      </c>
      <c r="G311" s="4">
        <f t="shared" ca="1" si="19"/>
        <v>0</v>
      </c>
    </row>
    <row r="312" spans="1:7" x14ac:dyDescent="0.3">
      <c r="A312" s="4">
        <f t="shared" ca="1" si="18"/>
        <v>0</v>
      </c>
      <c r="G312" s="4">
        <f t="shared" ca="1" si="19"/>
        <v>0</v>
      </c>
    </row>
    <row r="313" spans="1:7" x14ac:dyDescent="0.3">
      <c r="A313" s="4">
        <f t="shared" ca="1" si="18"/>
        <v>0</v>
      </c>
      <c r="G313" s="4">
        <f t="shared" ca="1" si="19"/>
        <v>0</v>
      </c>
    </row>
    <row r="314" spans="1:7" x14ac:dyDescent="0.3">
      <c r="A314" s="4">
        <f t="shared" ca="1" si="18"/>
        <v>0</v>
      </c>
      <c r="G314" s="4">
        <f t="shared" ca="1" si="19"/>
        <v>0</v>
      </c>
    </row>
    <row r="315" spans="1:7" x14ac:dyDescent="0.3">
      <c r="A315" s="4">
        <f t="shared" ca="1" si="18"/>
        <v>0</v>
      </c>
      <c r="G315" s="4">
        <f t="shared" ca="1" si="19"/>
        <v>0</v>
      </c>
    </row>
    <row r="316" spans="1:7" x14ac:dyDescent="0.3">
      <c r="A316" s="4">
        <f t="shared" ca="1" si="18"/>
        <v>0</v>
      </c>
      <c r="G316" s="4">
        <f t="shared" ca="1" si="19"/>
        <v>0</v>
      </c>
    </row>
    <row r="317" spans="1:7" x14ac:dyDescent="0.3">
      <c r="A317" s="4">
        <f t="shared" ca="1" si="18"/>
        <v>0</v>
      </c>
      <c r="G317" s="4">
        <f t="shared" ca="1" si="19"/>
        <v>0</v>
      </c>
    </row>
    <row r="318" spans="1:7" x14ac:dyDescent="0.3">
      <c r="A318" s="4">
        <f t="shared" ca="1" si="18"/>
        <v>0</v>
      </c>
      <c r="G318" s="4">
        <f t="shared" ca="1" si="19"/>
        <v>0</v>
      </c>
    </row>
    <row r="319" spans="1:7" x14ac:dyDescent="0.3">
      <c r="A319" s="4">
        <f t="shared" ca="1" si="18"/>
        <v>0</v>
      </c>
      <c r="G319" s="4">
        <f t="shared" ca="1" si="19"/>
        <v>0</v>
      </c>
    </row>
    <row r="320" spans="1:7" x14ac:dyDescent="0.3">
      <c r="A320" s="4">
        <f t="shared" ca="1" si="18"/>
        <v>0</v>
      </c>
      <c r="G320" s="4">
        <f t="shared" ca="1" si="19"/>
        <v>0</v>
      </c>
    </row>
    <row r="321" spans="1:7" x14ac:dyDescent="0.3">
      <c r="A321" s="4">
        <f t="shared" ca="1" si="18"/>
        <v>0</v>
      </c>
      <c r="G321" s="4">
        <f t="shared" ca="1" si="19"/>
        <v>0</v>
      </c>
    </row>
    <row r="322" spans="1:7" x14ac:dyDescent="0.3">
      <c r="A322" s="4">
        <f t="shared" ca="1" si="18"/>
        <v>0</v>
      </c>
      <c r="G322" s="4">
        <f t="shared" ca="1" si="19"/>
        <v>0</v>
      </c>
    </row>
    <row r="323" spans="1:7" x14ac:dyDescent="0.3">
      <c r="A323" s="4">
        <f t="shared" ca="1" si="18"/>
        <v>0</v>
      </c>
      <c r="G323" s="4">
        <f t="shared" ca="1" si="19"/>
        <v>0</v>
      </c>
    </row>
    <row r="324" spans="1:7" x14ac:dyDescent="0.3">
      <c r="A324" s="4">
        <f t="shared" ca="1" si="18"/>
        <v>0</v>
      </c>
      <c r="G324" s="4">
        <f t="shared" ca="1" si="19"/>
        <v>0</v>
      </c>
    </row>
    <row r="325" spans="1:7" x14ac:dyDescent="0.3">
      <c r="A325" s="4">
        <f t="shared" ca="1" si="18"/>
        <v>0</v>
      </c>
      <c r="G325" s="4">
        <f t="shared" ca="1" si="19"/>
        <v>0</v>
      </c>
    </row>
    <row r="326" spans="1:7" x14ac:dyDescent="0.3">
      <c r="A326" s="4">
        <f t="shared" ca="1" si="18"/>
        <v>0</v>
      </c>
      <c r="G326" s="4">
        <f t="shared" ca="1" si="19"/>
        <v>0</v>
      </c>
    </row>
    <row r="327" spans="1:7" x14ac:dyDescent="0.3">
      <c r="A327" s="4">
        <f t="shared" ca="1" si="18"/>
        <v>0</v>
      </c>
      <c r="G327" s="4">
        <f t="shared" ca="1" si="19"/>
        <v>0</v>
      </c>
    </row>
    <row r="328" spans="1:7" x14ac:dyDescent="0.3">
      <c r="A328" s="4">
        <f t="shared" ca="1" si="18"/>
        <v>0</v>
      </c>
      <c r="G328" s="4">
        <f t="shared" ca="1" si="19"/>
        <v>0</v>
      </c>
    </row>
    <row r="329" spans="1:7" x14ac:dyDescent="0.3">
      <c r="A329" s="4">
        <f t="shared" ref="A329:A392" ca="1" si="20">OFFSET($B329,0,LangOffset,1,1)</f>
        <v>0</v>
      </c>
      <c r="G329" s="4">
        <f t="shared" ca="1" si="19"/>
        <v>0</v>
      </c>
    </row>
    <row r="330" spans="1:7" x14ac:dyDescent="0.3">
      <c r="A330" s="4">
        <f t="shared" ca="1" si="20"/>
        <v>0</v>
      </c>
      <c r="G330" s="4">
        <f t="shared" ca="1" si="19"/>
        <v>0</v>
      </c>
    </row>
    <row r="331" spans="1:7" x14ac:dyDescent="0.3">
      <c r="A331" s="4">
        <f t="shared" ca="1" si="20"/>
        <v>0</v>
      </c>
      <c r="G331" s="4">
        <f t="shared" ca="1" si="19"/>
        <v>0</v>
      </c>
    </row>
    <row r="332" spans="1:7" x14ac:dyDescent="0.3">
      <c r="A332" s="4">
        <f t="shared" ca="1" si="20"/>
        <v>0</v>
      </c>
      <c r="G332" s="4">
        <f t="shared" ca="1" si="19"/>
        <v>0</v>
      </c>
    </row>
    <row r="333" spans="1:7" x14ac:dyDescent="0.3">
      <c r="A333" s="4">
        <f t="shared" ca="1" si="20"/>
        <v>0</v>
      </c>
      <c r="G333" s="4">
        <f t="shared" ca="1" si="19"/>
        <v>0</v>
      </c>
    </row>
    <row r="334" spans="1:7" x14ac:dyDescent="0.3">
      <c r="A334" s="4">
        <f t="shared" ca="1" si="20"/>
        <v>0</v>
      </c>
      <c r="G334" s="4">
        <f t="shared" ca="1" si="19"/>
        <v>0</v>
      </c>
    </row>
    <row r="335" spans="1:7" x14ac:dyDescent="0.3">
      <c r="A335" s="4">
        <f t="shared" ca="1" si="20"/>
        <v>0</v>
      </c>
      <c r="G335" s="4">
        <f t="shared" ca="1" si="19"/>
        <v>0</v>
      </c>
    </row>
    <row r="336" spans="1:7" x14ac:dyDescent="0.3">
      <c r="A336" s="4">
        <f t="shared" ca="1" si="20"/>
        <v>0</v>
      </c>
      <c r="G336" s="4">
        <f t="shared" ca="1" si="19"/>
        <v>0</v>
      </c>
    </row>
    <row r="337" spans="1:7" x14ac:dyDescent="0.3">
      <c r="A337" s="4">
        <f t="shared" ca="1" si="20"/>
        <v>0</v>
      </c>
      <c r="G337" s="4">
        <f t="shared" ca="1" si="19"/>
        <v>0</v>
      </c>
    </row>
    <row r="338" spans="1:7" x14ac:dyDescent="0.3">
      <c r="A338" s="4">
        <f t="shared" ca="1" si="20"/>
        <v>0</v>
      </c>
      <c r="G338" s="4">
        <f t="shared" ca="1" si="19"/>
        <v>0</v>
      </c>
    </row>
    <row r="339" spans="1:7" x14ac:dyDescent="0.3">
      <c r="A339" s="4">
        <f t="shared" ca="1" si="20"/>
        <v>0</v>
      </c>
      <c r="G339" s="4">
        <f t="shared" ca="1" si="19"/>
        <v>0</v>
      </c>
    </row>
    <row r="340" spans="1:7" x14ac:dyDescent="0.3">
      <c r="A340" s="4">
        <f t="shared" ca="1" si="20"/>
        <v>0</v>
      </c>
      <c r="G340" s="4">
        <f t="shared" ca="1" si="19"/>
        <v>0</v>
      </c>
    </row>
    <row r="341" spans="1:7" x14ac:dyDescent="0.3">
      <c r="A341" s="4">
        <f t="shared" ca="1" si="20"/>
        <v>0</v>
      </c>
      <c r="G341" s="4">
        <f t="shared" ca="1" si="19"/>
        <v>0</v>
      </c>
    </row>
    <row r="342" spans="1:7" x14ac:dyDescent="0.3">
      <c r="A342" s="4">
        <f t="shared" ca="1" si="20"/>
        <v>0</v>
      </c>
      <c r="G342" s="4">
        <f t="shared" ca="1" si="19"/>
        <v>0</v>
      </c>
    </row>
    <row r="343" spans="1:7" x14ac:dyDescent="0.3">
      <c r="A343" s="4">
        <f t="shared" ca="1" si="20"/>
        <v>0</v>
      </c>
      <c r="G343" s="4">
        <f t="shared" ca="1" si="19"/>
        <v>0</v>
      </c>
    </row>
    <row r="344" spans="1:7" x14ac:dyDescent="0.3">
      <c r="A344" s="4">
        <f t="shared" ca="1" si="20"/>
        <v>0</v>
      </c>
      <c r="G344" s="4">
        <f t="shared" ca="1" si="19"/>
        <v>0</v>
      </c>
    </row>
    <row r="345" spans="1:7" x14ac:dyDescent="0.3">
      <c r="A345" s="4">
        <f t="shared" ca="1" si="20"/>
        <v>0</v>
      </c>
      <c r="G345" s="4">
        <f t="shared" ca="1" si="19"/>
        <v>0</v>
      </c>
    </row>
    <row r="346" spans="1:7" x14ac:dyDescent="0.3">
      <c r="A346" s="4">
        <f t="shared" ca="1" si="20"/>
        <v>0</v>
      </c>
      <c r="G346" s="4">
        <f t="shared" ca="1" si="19"/>
        <v>0</v>
      </c>
    </row>
    <row r="347" spans="1:7" x14ac:dyDescent="0.3">
      <c r="A347" s="4">
        <f t="shared" ca="1" si="20"/>
        <v>0</v>
      </c>
      <c r="G347" s="4">
        <f t="shared" ca="1" si="19"/>
        <v>0</v>
      </c>
    </row>
    <row r="348" spans="1:7" x14ac:dyDescent="0.3">
      <c r="A348" s="4">
        <f t="shared" ca="1" si="20"/>
        <v>0</v>
      </c>
      <c r="G348" s="4">
        <f t="shared" ca="1" si="19"/>
        <v>0</v>
      </c>
    </row>
    <row r="349" spans="1:7" x14ac:dyDescent="0.3">
      <c r="A349" s="4">
        <f t="shared" ca="1" si="20"/>
        <v>0</v>
      </c>
      <c r="G349" s="4">
        <f t="shared" ca="1" si="19"/>
        <v>0</v>
      </c>
    </row>
    <row r="350" spans="1:7" x14ac:dyDescent="0.3">
      <c r="A350" s="4">
        <f t="shared" ca="1" si="20"/>
        <v>0</v>
      </c>
      <c r="G350" s="4">
        <f t="shared" ca="1" si="19"/>
        <v>0</v>
      </c>
    </row>
    <row r="351" spans="1:7" x14ac:dyDescent="0.3">
      <c r="A351" s="4">
        <f t="shared" ca="1" si="20"/>
        <v>0</v>
      </c>
      <c r="G351" s="4">
        <f t="shared" ca="1" si="19"/>
        <v>0</v>
      </c>
    </row>
    <row r="352" spans="1:7" x14ac:dyDescent="0.3">
      <c r="A352" s="4">
        <f t="shared" ca="1" si="20"/>
        <v>0</v>
      </c>
      <c r="G352" s="4">
        <f t="shared" ca="1" si="19"/>
        <v>0</v>
      </c>
    </row>
    <row r="353" spans="1:7" x14ac:dyDescent="0.3">
      <c r="A353" s="4">
        <f t="shared" ca="1" si="20"/>
        <v>0</v>
      </c>
      <c r="G353" s="4">
        <f t="shared" ca="1" si="19"/>
        <v>0</v>
      </c>
    </row>
    <row r="354" spans="1:7" x14ac:dyDescent="0.3">
      <c r="A354" s="4">
        <f t="shared" ca="1" si="20"/>
        <v>0</v>
      </c>
      <c r="G354" s="4">
        <f t="shared" ca="1" si="19"/>
        <v>0</v>
      </c>
    </row>
    <row r="355" spans="1:7" x14ac:dyDescent="0.3">
      <c r="A355" s="4">
        <f t="shared" ca="1" si="20"/>
        <v>0</v>
      </c>
      <c r="G355" s="4">
        <f t="shared" ca="1" si="19"/>
        <v>0</v>
      </c>
    </row>
    <row r="356" spans="1:7" x14ac:dyDescent="0.3">
      <c r="A356" s="4">
        <f t="shared" ca="1" si="20"/>
        <v>0</v>
      </c>
      <c r="G356" s="4">
        <f t="shared" ca="1" si="19"/>
        <v>0</v>
      </c>
    </row>
    <row r="357" spans="1:7" x14ac:dyDescent="0.3">
      <c r="A357" s="4">
        <f t="shared" ca="1" si="20"/>
        <v>0</v>
      </c>
      <c r="G357" s="4">
        <f t="shared" ca="1" si="19"/>
        <v>0</v>
      </c>
    </row>
    <row r="358" spans="1:7" x14ac:dyDescent="0.3">
      <c r="A358" s="4">
        <f t="shared" ca="1" si="20"/>
        <v>0</v>
      </c>
      <c r="G358" s="4">
        <f t="shared" ca="1" si="19"/>
        <v>0</v>
      </c>
    </row>
    <row r="359" spans="1:7" x14ac:dyDescent="0.3">
      <c r="A359" s="4">
        <f t="shared" ca="1" si="20"/>
        <v>0</v>
      </c>
      <c r="G359" s="4">
        <f t="shared" ref="G359:G422" ca="1" si="21">OFFSET($H359,0,LangOffset,1,1)</f>
        <v>0</v>
      </c>
    </row>
    <row r="360" spans="1:7" x14ac:dyDescent="0.3">
      <c r="A360" s="4">
        <f t="shared" ca="1" si="20"/>
        <v>0</v>
      </c>
      <c r="G360" s="4">
        <f t="shared" ca="1" si="21"/>
        <v>0</v>
      </c>
    </row>
    <row r="361" spans="1:7" x14ac:dyDescent="0.3">
      <c r="A361" s="4">
        <f t="shared" ca="1" si="20"/>
        <v>0</v>
      </c>
      <c r="G361" s="4">
        <f t="shared" ca="1" si="21"/>
        <v>0</v>
      </c>
    </row>
    <row r="362" spans="1:7" x14ac:dyDescent="0.3">
      <c r="A362" s="4">
        <f t="shared" ca="1" si="20"/>
        <v>0</v>
      </c>
      <c r="G362" s="4">
        <f t="shared" ca="1" si="21"/>
        <v>0</v>
      </c>
    </row>
    <row r="363" spans="1:7" x14ac:dyDescent="0.3">
      <c r="A363" s="4">
        <f t="shared" ca="1" si="20"/>
        <v>0</v>
      </c>
      <c r="G363" s="4">
        <f t="shared" ca="1" si="21"/>
        <v>0</v>
      </c>
    </row>
    <row r="364" spans="1:7" x14ac:dyDescent="0.3">
      <c r="A364" s="4">
        <f t="shared" ca="1" si="20"/>
        <v>0</v>
      </c>
      <c r="G364" s="4">
        <f t="shared" ca="1" si="21"/>
        <v>0</v>
      </c>
    </row>
    <row r="365" spans="1:7" x14ac:dyDescent="0.3">
      <c r="A365" s="4">
        <f t="shared" ca="1" si="20"/>
        <v>0</v>
      </c>
      <c r="G365" s="4">
        <f t="shared" ca="1" si="21"/>
        <v>0</v>
      </c>
    </row>
    <row r="366" spans="1:7" x14ac:dyDescent="0.3">
      <c r="A366" s="4">
        <f t="shared" ca="1" si="20"/>
        <v>0</v>
      </c>
      <c r="G366" s="4">
        <f t="shared" ca="1" si="21"/>
        <v>0</v>
      </c>
    </row>
    <row r="367" spans="1:7" x14ac:dyDescent="0.3">
      <c r="A367" s="4">
        <f t="shared" ca="1" si="20"/>
        <v>0</v>
      </c>
      <c r="G367" s="4">
        <f t="shared" ca="1" si="21"/>
        <v>0</v>
      </c>
    </row>
    <row r="368" spans="1:7" x14ac:dyDescent="0.3">
      <c r="A368" s="4">
        <f t="shared" ca="1" si="20"/>
        <v>0</v>
      </c>
      <c r="G368" s="4">
        <f t="shared" ca="1" si="21"/>
        <v>0</v>
      </c>
    </row>
    <row r="369" spans="1:7" x14ac:dyDescent="0.3">
      <c r="A369" s="4">
        <f t="shared" ca="1" si="20"/>
        <v>0</v>
      </c>
      <c r="G369" s="4">
        <f t="shared" ca="1" si="21"/>
        <v>0</v>
      </c>
    </row>
    <row r="370" spans="1:7" x14ac:dyDescent="0.3">
      <c r="A370" s="4">
        <f t="shared" ca="1" si="20"/>
        <v>0</v>
      </c>
      <c r="G370" s="4">
        <f t="shared" ca="1" si="21"/>
        <v>0</v>
      </c>
    </row>
    <row r="371" spans="1:7" x14ac:dyDescent="0.3">
      <c r="A371" s="4">
        <f t="shared" ca="1" si="20"/>
        <v>0</v>
      </c>
      <c r="G371" s="4">
        <f t="shared" ca="1" si="21"/>
        <v>0</v>
      </c>
    </row>
    <row r="372" spans="1:7" x14ac:dyDescent="0.3">
      <c r="A372" s="4">
        <f t="shared" ca="1" si="20"/>
        <v>0</v>
      </c>
      <c r="G372" s="4">
        <f t="shared" ca="1" si="21"/>
        <v>0</v>
      </c>
    </row>
    <row r="373" spans="1:7" x14ac:dyDescent="0.3">
      <c r="A373" s="4">
        <f t="shared" ca="1" si="20"/>
        <v>0</v>
      </c>
      <c r="G373" s="4">
        <f t="shared" ca="1" si="21"/>
        <v>0</v>
      </c>
    </row>
    <row r="374" spans="1:7" x14ac:dyDescent="0.3">
      <c r="A374" s="4">
        <f t="shared" ca="1" si="20"/>
        <v>0</v>
      </c>
      <c r="G374" s="4">
        <f t="shared" ca="1" si="21"/>
        <v>0</v>
      </c>
    </row>
    <row r="375" spans="1:7" x14ac:dyDescent="0.3">
      <c r="A375" s="4">
        <f t="shared" ca="1" si="20"/>
        <v>0</v>
      </c>
      <c r="G375" s="4">
        <f t="shared" ca="1" si="21"/>
        <v>0</v>
      </c>
    </row>
    <row r="376" spans="1:7" x14ac:dyDescent="0.3">
      <c r="A376" s="4">
        <f t="shared" ca="1" si="20"/>
        <v>0</v>
      </c>
      <c r="G376" s="4">
        <f t="shared" ca="1" si="21"/>
        <v>0</v>
      </c>
    </row>
    <row r="377" spans="1:7" x14ac:dyDescent="0.3">
      <c r="A377" s="4">
        <f t="shared" ca="1" si="20"/>
        <v>0</v>
      </c>
      <c r="G377" s="4">
        <f t="shared" ca="1" si="21"/>
        <v>0</v>
      </c>
    </row>
    <row r="378" spans="1:7" x14ac:dyDescent="0.3">
      <c r="A378" s="4">
        <f t="shared" ca="1" si="20"/>
        <v>0</v>
      </c>
      <c r="G378" s="4">
        <f t="shared" ca="1" si="21"/>
        <v>0</v>
      </c>
    </row>
    <row r="379" spans="1:7" x14ac:dyDescent="0.3">
      <c r="A379" s="4">
        <f t="shared" ca="1" si="20"/>
        <v>0</v>
      </c>
      <c r="G379" s="4">
        <f t="shared" ca="1" si="21"/>
        <v>0</v>
      </c>
    </row>
    <row r="380" spans="1:7" x14ac:dyDescent="0.3">
      <c r="A380" s="4">
        <f t="shared" ca="1" si="20"/>
        <v>0</v>
      </c>
      <c r="G380" s="4">
        <f t="shared" ca="1" si="21"/>
        <v>0</v>
      </c>
    </row>
    <row r="381" spans="1:7" x14ac:dyDescent="0.3">
      <c r="A381" s="4">
        <f t="shared" ca="1" si="20"/>
        <v>0</v>
      </c>
      <c r="G381" s="4">
        <f t="shared" ca="1" si="21"/>
        <v>0</v>
      </c>
    </row>
    <row r="382" spans="1:7" x14ac:dyDescent="0.3">
      <c r="A382" s="4">
        <f t="shared" ca="1" si="20"/>
        <v>0</v>
      </c>
      <c r="G382" s="4">
        <f t="shared" ca="1" si="21"/>
        <v>0</v>
      </c>
    </row>
    <row r="383" spans="1:7" x14ac:dyDescent="0.3">
      <c r="A383" s="4">
        <f t="shared" ca="1" si="20"/>
        <v>0</v>
      </c>
      <c r="G383" s="4">
        <f t="shared" ca="1" si="21"/>
        <v>0</v>
      </c>
    </row>
    <row r="384" spans="1:7" x14ac:dyDescent="0.3">
      <c r="A384" s="4">
        <f t="shared" ca="1" si="20"/>
        <v>0</v>
      </c>
      <c r="G384" s="4">
        <f t="shared" ca="1" si="21"/>
        <v>0</v>
      </c>
    </row>
    <row r="385" spans="1:7" x14ac:dyDescent="0.3">
      <c r="A385" s="4">
        <f t="shared" ca="1" si="20"/>
        <v>0</v>
      </c>
      <c r="G385" s="4">
        <f t="shared" ca="1" si="21"/>
        <v>0</v>
      </c>
    </row>
    <row r="386" spans="1:7" x14ac:dyDescent="0.3">
      <c r="A386" s="4">
        <f t="shared" ca="1" si="20"/>
        <v>0</v>
      </c>
      <c r="G386" s="4">
        <f t="shared" ca="1" si="21"/>
        <v>0</v>
      </c>
    </row>
    <row r="387" spans="1:7" x14ac:dyDescent="0.3">
      <c r="A387" s="4">
        <f t="shared" ca="1" si="20"/>
        <v>0</v>
      </c>
      <c r="G387" s="4">
        <f t="shared" ca="1" si="21"/>
        <v>0</v>
      </c>
    </row>
    <row r="388" spans="1:7" x14ac:dyDescent="0.3">
      <c r="A388" s="4">
        <f t="shared" ca="1" si="20"/>
        <v>0</v>
      </c>
      <c r="G388" s="4">
        <f t="shared" ca="1" si="21"/>
        <v>0</v>
      </c>
    </row>
    <row r="389" spans="1:7" x14ac:dyDescent="0.3">
      <c r="A389" s="4">
        <f t="shared" ca="1" si="20"/>
        <v>0</v>
      </c>
      <c r="G389" s="4">
        <f t="shared" ca="1" si="21"/>
        <v>0</v>
      </c>
    </row>
    <row r="390" spans="1:7" x14ac:dyDescent="0.3">
      <c r="A390" s="4">
        <f t="shared" ca="1" si="20"/>
        <v>0</v>
      </c>
      <c r="G390" s="4">
        <f t="shared" ca="1" si="21"/>
        <v>0</v>
      </c>
    </row>
    <row r="391" spans="1:7" x14ac:dyDescent="0.3">
      <c r="A391" s="4">
        <f t="shared" ca="1" si="20"/>
        <v>0</v>
      </c>
      <c r="G391" s="4">
        <f t="shared" ca="1" si="21"/>
        <v>0</v>
      </c>
    </row>
    <row r="392" spans="1:7" x14ac:dyDescent="0.3">
      <c r="A392" s="4">
        <f t="shared" ca="1" si="20"/>
        <v>0</v>
      </c>
      <c r="G392" s="4">
        <f t="shared" ca="1" si="21"/>
        <v>0</v>
      </c>
    </row>
    <row r="393" spans="1:7" x14ac:dyDescent="0.3">
      <c r="A393" s="4">
        <f t="shared" ref="A393:A456" ca="1" si="22">OFFSET($B393,0,LangOffset,1,1)</f>
        <v>0</v>
      </c>
      <c r="G393" s="4">
        <f t="shared" ca="1" si="21"/>
        <v>0</v>
      </c>
    </row>
    <row r="394" spans="1:7" x14ac:dyDescent="0.3">
      <c r="A394" s="4">
        <f t="shared" ca="1" si="22"/>
        <v>0</v>
      </c>
      <c r="G394" s="4">
        <f t="shared" ca="1" si="21"/>
        <v>0</v>
      </c>
    </row>
    <row r="395" spans="1:7" x14ac:dyDescent="0.3">
      <c r="A395" s="4">
        <f t="shared" ca="1" si="22"/>
        <v>0</v>
      </c>
      <c r="G395" s="4">
        <f t="shared" ca="1" si="21"/>
        <v>0</v>
      </c>
    </row>
    <row r="396" spans="1:7" x14ac:dyDescent="0.3">
      <c r="A396" s="4">
        <f t="shared" ca="1" si="22"/>
        <v>0</v>
      </c>
      <c r="G396" s="4">
        <f t="shared" ca="1" si="21"/>
        <v>0</v>
      </c>
    </row>
    <row r="397" spans="1:7" x14ac:dyDescent="0.3">
      <c r="A397" s="4">
        <f t="shared" ca="1" si="22"/>
        <v>0</v>
      </c>
      <c r="G397" s="4">
        <f t="shared" ca="1" si="21"/>
        <v>0</v>
      </c>
    </row>
    <row r="398" spans="1:7" x14ac:dyDescent="0.3">
      <c r="A398" s="4">
        <f t="shared" ca="1" si="22"/>
        <v>0</v>
      </c>
      <c r="G398" s="4">
        <f t="shared" ca="1" si="21"/>
        <v>0</v>
      </c>
    </row>
    <row r="399" spans="1:7" x14ac:dyDescent="0.3">
      <c r="A399" s="4">
        <f t="shared" ca="1" si="22"/>
        <v>0</v>
      </c>
      <c r="G399" s="4">
        <f t="shared" ca="1" si="21"/>
        <v>0</v>
      </c>
    </row>
    <row r="400" spans="1:7" x14ac:dyDescent="0.3">
      <c r="A400" s="4">
        <f t="shared" ca="1" si="22"/>
        <v>0</v>
      </c>
      <c r="G400" s="4">
        <f t="shared" ca="1" si="21"/>
        <v>0</v>
      </c>
    </row>
    <row r="401" spans="1:7" x14ac:dyDescent="0.3">
      <c r="A401" s="4">
        <f t="shared" ca="1" si="22"/>
        <v>0</v>
      </c>
      <c r="G401" s="4">
        <f t="shared" ca="1" si="21"/>
        <v>0</v>
      </c>
    </row>
    <row r="402" spans="1:7" x14ac:dyDescent="0.3">
      <c r="A402" s="4">
        <f t="shared" ca="1" si="22"/>
        <v>0</v>
      </c>
      <c r="G402" s="4">
        <f t="shared" ca="1" si="21"/>
        <v>0</v>
      </c>
    </row>
    <row r="403" spans="1:7" x14ac:dyDescent="0.3">
      <c r="A403" s="4">
        <f t="shared" ca="1" si="22"/>
        <v>0</v>
      </c>
      <c r="G403" s="4">
        <f t="shared" ca="1" si="21"/>
        <v>0</v>
      </c>
    </row>
    <row r="404" spans="1:7" x14ac:dyDescent="0.3">
      <c r="A404" s="4">
        <f t="shared" ca="1" si="22"/>
        <v>0</v>
      </c>
      <c r="G404" s="4">
        <f t="shared" ca="1" si="21"/>
        <v>0</v>
      </c>
    </row>
    <row r="405" spans="1:7" x14ac:dyDescent="0.3">
      <c r="A405" s="4">
        <f t="shared" ca="1" si="22"/>
        <v>0</v>
      </c>
      <c r="G405" s="4">
        <f t="shared" ca="1" si="21"/>
        <v>0</v>
      </c>
    </row>
    <row r="406" spans="1:7" x14ac:dyDescent="0.3">
      <c r="A406" s="4">
        <f t="shared" ca="1" si="22"/>
        <v>0</v>
      </c>
      <c r="G406" s="4">
        <f t="shared" ca="1" si="21"/>
        <v>0</v>
      </c>
    </row>
    <row r="407" spans="1:7" x14ac:dyDescent="0.3">
      <c r="A407" s="4">
        <f t="shared" ca="1" si="22"/>
        <v>0</v>
      </c>
      <c r="G407" s="4">
        <f t="shared" ca="1" si="21"/>
        <v>0</v>
      </c>
    </row>
    <row r="408" spans="1:7" x14ac:dyDescent="0.3">
      <c r="A408" s="4">
        <f t="shared" ca="1" si="22"/>
        <v>0</v>
      </c>
      <c r="G408" s="4">
        <f t="shared" ca="1" si="21"/>
        <v>0</v>
      </c>
    </row>
    <row r="409" spans="1:7" x14ac:dyDescent="0.3">
      <c r="A409" s="4">
        <f t="shared" ca="1" si="22"/>
        <v>0</v>
      </c>
      <c r="G409" s="4">
        <f t="shared" ca="1" si="21"/>
        <v>0</v>
      </c>
    </row>
    <row r="410" spans="1:7" x14ac:dyDescent="0.3">
      <c r="A410" s="4">
        <f t="shared" ca="1" si="22"/>
        <v>0</v>
      </c>
      <c r="G410" s="4">
        <f t="shared" ca="1" si="21"/>
        <v>0</v>
      </c>
    </row>
    <row r="411" spans="1:7" x14ac:dyDescent="0.3">
      <c r="A411" s="4">
        <f t="shared" ca="1" si="22"/>
        <v>0</v>
      </c>
      <c r="G411" s="4">
        <f t="shared" ca="1" si="21"/>
        <v>0</v>
      </c>
    </row>
    <row r="412" spans="1:7" x14ac:dyDescent="0.3">
      <c r="A412" s="4">
        <f t="shared" ca="1" si="22"/>
        <v>0</v>
      </c>
      <c r="G412" s="4">
        <f t="shared" ca="1" si="21"/>
        <v>0</v>
      </c>
    </row>
    <row r="413" spans="1:7" x14ac:dyDescent="0.3">
      <c r="A413" s="4">
        <f t="shared" ca="1" si="22"/>
        <v>0</v>
      </c>
      <c r="G413" s="4">
        <f t="shared" ca="1" si="21"/>
        <v>0</v>
      </c>
    </row>
    <row r="414" spans="1:7" x14ac:dyDescent="0.3">
      <c r="A414" s="4">
        <f t="shared" ca="1" si="22"/>
        <v>0</v>
      </c>
      <c r="G414" s="4">
        <f t="shared" ca="1" si="21"/>
        <v>0</v>
      </c>
    </row>
    <row r="415" spans="1:7" x14ac:dyDescent="0.3">
      <c r="A415" s="4">
        <f t="shared" ca="1" si="22"/>
        <v>0</v>
      </c>
      <c r="G415" s="4">
        <f t="shared" ca="1" si="21"/>
        <v>0</v>
      </c>
    </row>
    <row r="416" spans="1:7" x14ac:dyDescent="0.3">
      <c r="A416" s="4">
        <f t="shared" ca="1" si="22"/>
        <v>0</v>
      </c>
      <c r="G416" s="4">
        <f t="shared" ca="1" si="21"/>
        <v>0</v>
      </c>
    </row>
    <row r="417" spans="1:7" x14ac:dyDescent="0.3">
      <c r="A417" s="4">
        <f t="shared" ca="1" si="22"/>
        <v>0</v>
      </c>
      <c r="G417" s="4">
        <f t="shared" ca="1" si="21"/>
        <v>0</v>
      </c>
    </row>
    <row r="418" spans="1:7" x14ac:dyDescent="0.3">
      <c r="A418" s="4">
        <f t="shared" ca="1" si="22"/>
        <v>0</v>
      </c>
      <c r="G418" s="4">
        <f t="shared" ca="1" si="21"/>
        <v>0</v>
      </c>
    </row>
    <row r="419" spans="1:7" x14ac:dyDescent="0.3">
      <c r="A419" s="4">
        <f t="shared" ca="1" si="22"/>
        <v>0</v>
      </c>
      <c r="G419" s="4">
        <f t="shared" ca="1" si="21"/>
        <v>0</v>
      </c>
    </row>
    <row r="420" spans="1:7" x14ac:dyDescent="0.3">
      <c r="A420" s="4">
        <f t="shared" ca="1" si="22"/>
        <v>0</v>
      </c>
      <c r="G420" s="4">
        <f t="shared" ca="1" si="21"/>
        <v>0</v>
      </c>
    </row>
    <row r="421" spans="1:7" x14ac:dyDescent="0.3">
      <c r="A421" s="4">
        <f t="shared" ca="1" si="22"/>
        <v>0</v>
      </c>
      <c r="G421" s="4">
        <f t="shared" ca="1" si="21"/>
        <v>0</v>
      </c>
    </row>
    <row r="422" spans="1:7" x14ac:dyDescent="0.3">
      <c r="A422" s="4">
        <f t="shared" ca="1" si="22"/>
        <v>0</v>
      </c>
      <c r="G422" s="4">
        <f t="shared" ca="1" si="21"/>
        <v>0</v>
      </c>
    </row>
    <row r="423" spans="1:7" x14ac:dyDescent="0.3">
      <c r="A423" s="4">
        <f t="shared" ca="1" si="22"/>
        <v>0</v>
      </c>
      <c r="G423" s="4">
        <f t="shared" ref="G423:G486" ca="1" si="23">OFFSET($H423,0,LangOffset,1,1)</f>
        <v>0</v>
      </c>
    </row>
    <row r="424" spans="1:7" x14ac:dyDescent="0.3">
      <c r="A424" s="4">
        <f t="shared" ca="1" si="22"/>
        <v>0</v>
      </c>
      <c r="G424" s="4">
        <f t="shared" ca="1" si="23"/>
        <v>0</v>
      </c>
    </row>
    <row r="425" spans="1:7" x14ac:dyDescent="0.3">
      <c r="A425" s="4">
        <f t="shared" ca="1" si="22"/>
        <v>0</v>
      </c>
      <c r="G425" s="4">
        <f t="shared" ca="1" si="23"/>
        <v>0</v>
      </c>
    </row>
    <row r="426" spans="1:7" x14ac:dyDescent="0.3">
      <c r="A426" s="4">
        <f t="shared" ca="1" si="22"/>
        <v>0</v>
      </c>
      <c r="G426" s="4">
        <f t="shared" ca="1" si="23"/>
        <v>0</v>
      </c>
    </row>
    <row r="427" spans="1:7" x14ac:dyDescent="0.3">
      <c r="A427" s="4">
        <f t="shared" ca="1" si="22"/>
        <v>0</v>
      </c>
      <c r="G427" s="4">
        <f t="shared" ca="1" si="23"/>
        <v>0</v>
      </c>
    </row>
    <row r="428" spans="1:7" x14ac:dyDescent="0.3">
      <c r="A428" s="4">
        <f t="shared" ca="1" si="22"/>
        <v>0</v>
      </c>
      <c r="G428" s="4">
        <f t="shared" ca="1" si="23"/>
        <v>0</v>
      </c>
    </row>
    <row r="429" spans="1:7" x14ac:dyDescent="0.3">
      <c r="A429" s="4">
        <f t="shared" ca="1" si="22"/>
        <v>0</v>
      </c>
      <c r="G429" s="4">
        <f t="shared" ca="1" si="23"/>
        <v>0</v>
      </c>
    </row>
    <row r="430" spans="1:7" x14ac:dyDescent="0.3">
      <c r="A430" s="4">
        <f t="shared" ca="1" si="22"/>
        <v>0</v>
      </c>
      <c r="G430" s="4">
        <f t="shared" ca="1" si="23"/>
        <v>0</v>
      </c>
    </row>
    <row r="431" spans="1:7" x14ac:dyDescent="0.3">
      <c r="A431" s="4">
        <f t="shared" ca="1" si="22"/>
        <v>0</v>
      </c>
      <c r="G431" s="4">
        <f t="shared" ca="1" si="23"/>
        <v>0</v>
      </c>
    </row>
    <row r="432" spans="1:7" x14ac:dyDescent="0.3">
      <c r="A432" s="4">
        <f t="shared" ca="1" si="22"/>
        <v>0</v>
      </c>
      <c r="G432" s="4">
        <f t="shared" ca="1" si="23"/>
        <v>0</v>
      </c>
    </row>
    <row r="433" spans="1:7" x14ac:dyDescent="0.3">
      <c r="A433" s="4">
        <f t="shared" ca="1" si="22"/>
        <v>0</v>
      </c>
      <c r="G433" s="4">
        <f t="shared" ca="1" si="23"/>
        <v>0</v>
      </c>
    </row>
    <row r="434" spans="1:7" x14ac:dyDescent="0.3">
      <c r="A434" s="4">
        <f t="shared" ca="1" si="22"/>
        <v>0</v>
      </c>
      <c r="G434" s="4">
        <f t="shared" ca="1" si="23"/>
        <v>0</v>
      </c>
    </row>
    <row r="435" spans="1:7" x14ac:dyDescent="0.3">
      <c r="A435" s="4">
        <f t="shared" ca="1" si="22"/>
        <v>0</v>
      </c>
      <c r="G435" s="4">
        <f t="shared" ca="1" si="23"/>
        <v>0</v>
      </c>
    </row>
    <row r="436" spans="1:7" x14ac:dyDescent="0.3">
      <c r="A436" s="4">
        <f t="shared" ca="1" si="22"/>
        <v>0</v>
      </c>
      <c r="G436" s="4">
        <f t="shared" ca="1" si="23"/>
        <v>0</v>
      </c>
    </row>
    <row r="437" spans="1:7" x14ac:dyDescent="0.3">
      <c r="A437" s="4">
        <f t="shared" ca="1" si="22"/>
        <v>0</v>
      </c>
      <c r="G437" s="4">
        <f t="shared" ca="1" si="23"/>
        <v>0</v>
      </c>
    </row>
    <row r="438" spans="1:7" x14ac:dyDescent="0.3">
      <c r="A438" s="4">
        <f t="shared" ca="1" si="22"/>
        <v>0</v>
      </c>
      <c r="G438" s="4">
        <f t="shared" ca="1" si="23"/>
        <v>0</v>
      </c>
    </row>
    <row r="439" spans="1:7" x14ac:dyDescent="0.3">
      <c r="A439" s="4">
        <f t="shared" ca="1" si="22"/>
        <v>0</v>
      </c>
      <c r="G439" s="4">
        <f t="shared" ca="1" si="23"/>
        <v>0</v>
      </c>
    </row>
    <row r="440" spans="1:7" x14ac:dyDescent="0.3">
      <c r="A440" s="4">
        <f t="shared" ca="1" si="22"/>
        <v>0</v>
      </c>
      <c r="G440" s="4">
        <f t="shared" ca="1" si="23"/>
        <v>0</v>
      </c>
    </row>
    <row r="441" spans="1:7" x14ac:dyDescent="0.3">
      <c r="A441" s="4">
        <f t="shared" ca="1" si="22"/>
        <v>0</v>
      </c>
      <c r="G441" s="4">
        <f t="shared" ca="1" si="23"/>
        <v>0</v>
      </c>
    </row>
    <row r="442" spans="1:7" x14ac:dyDescent="0.3">
      <c r="A442" s="4">
        <f t="shared" ca="1" si="22"/>
        <v>0</v>
      </c>
      <c r="G442" s="4">
        <f t="shared" ca="1" si="23"/>
        <v>0</v>
      </c>
    </row>
    <row r="443" spans="1:7" x14ac:dyDescent="0.3">
      <c r="A443" s="4">
        <f t="shared" ca="1" si="22"/>
        <v>0</v>
      </c>
      <c r="G443" s="4">
        <f t="shared" ca="1" si="23"/>
        <v>0</v>
      </c>
    </row>
    <row r="444" spans="1:7" x14ac:dyDescent="0.3">
      <c r="A444" s="4">
        <f t="shared" ca="1" si="22"/>
        <v>0</v>
      </c>
      <c r="G444" s="4">
        <f t="shared" ca="1" si="23"/>
        <v>0</v>
      </c>
    </row>
    <row r="445" spans="1:7" x14ac:dyDescent="0.3">
      <c r="A445" s="4">
        <f t="shared" ca="1" si="22"/>
        <v>0</v>
      </c>
      <c r="G445" s="4">
        <f t="shared" ca="1" si="23"/>
        <v>0</v>
      </c>
    </row>
    <row r="446" spans="1:7" x14ac:dyDescent="0.3">
      <c r="A446" s="4">
        <f t="shared" ca="1" si="22"/>
        <v>0</v>
      </c>
      <c r="G446" s="4">
        <f t="shared" ca="1" si="23"/>
        <v>0</v>
      </c>
    </row>
    <row r="447" spans="1:7" x14ac:dyDescent="0.3">
      <c r="A447" s="4">
        <f t="shared" ca="1" si="22"/>
        <v>0</v>
      </c>
      <c r="G447" s="4">
        <f t="shared" ca="1" si="23"/>
        <v>0</v>
      </c>
    </row>
    <row r="448" spans="1:7" x14ac:dyDescent="0.3">
      <c r="A448" s="4">
        <f t="shared" ca="1" si="22"/>
        <v>0</v>
      </c>
      <c r="G448" s="4">
        <f t="shared" ca="1" si="23"/>
        <v>0</v>
      </c>
    </row>
    <row r="449" spans="1:7" x14ac:dyDescent="0.3">
      <c r="A449" s="4">
        <f t="shared" ca="1" si="22"/>
        <v>0</v>
      </c>
      <c r="G449" s="4">
        <f t="shared" ca="1" si="23"/>
        <v>0</v>
      </c>
    </row>
    <row r="450" spans="1:7" x14ac:dyDescent="0.3">
      <c r="A450" s="4">
        <f t="shared" ca="1" si="22"/>
        <v>0</v>
      </c>
      <c r="G450" s="4">
        <f t="shared" ca="1" si="23"/>
        <v>0</v>
      </c>
    </row>
    <row r="451" spans="1:7" x14ac:dyDescent="0.3">
      <c r="A451" s="4">
        <f t="shared" ca="1" si="22"/>
        <v>0</v>
      </c>
      <c r="G451" s="4">
        <f t="shared" ca="1" si="23"/>
        <v>0</v>
      </c>
    </row>
    <row r="452" spans="1:7" x14ac:dyDescent="0.3">
      <c r="A452" s="4">
        <f t="shared" ca="1" si="22"/>
        <v>0</v>
      </c>
      <c r="G452" s="4">
        <f t="shared" ca="1" si="23"/>
        <v>0</v>
      </c>
    </row>
    <row r="453" spans="1:7" x14ac:dyDescent="0.3">
      <c r="A453" s="4">
        <f t="shared" ca="1" si="22"/>
        <v>0</v>
      </c>
      <c r="G453" s="4">
        <f t="shared" ca="1" si="23"/>
        <v>0</v>
      </c>
    </row>
    <row r="454" spans="1:7" x14ac:dyDescent="0.3">
      <c r="A454" s="4">
        <f t="shared" ca="1" si="22"/>
        <v>0</v>
      </c>
      <c r="G454" s="4">
        <f t="shared" ca="1" si="23"/>
        <v>0</v>
      </c>
    </row>
    <row r="455" spans="1:7" x14ac:dyDescent="0.3">
      <c r="A455" s="4">
        <f t="shared" ca="1" si="22"/>
        <v>0</v>
      </c>
      <c r="G455" s="4">
        <f t="shared" ca="1" si="23"/>
        <v>0</v>
      </c>
    </row>
    <row r="456" spans="1:7" x14ac:dyDescent="0.3">
      <c r="A456" s="4">
        <f t="shared" ca="1" si="22"/>
        <v>0</v>
      </c>
      <c r="G456" s="4">
        <f t="shared" ca="1" si="23"/>
        <v>0</v>
      </c>
    </row>
    <row r="457" spans="1:7" x14ac:dyDescent="0.3">
      <c r="A457" s="4">
        <f t="shared" ref="A457:A520" ca="1" si="24">OFFSET($B457,0,LangOffset,1,1)</f>
        <v>0</v>
      </c>
      <c r="G457" s="4">
        <f t="shared" ca="1" si="23"/>
        <v>0</v>
      </c>
    </row>
    <row r="458" spans="1:7" x14ac:dyDescent="0.3">
      <c r="A458" s="4">
        <f t="shared" ca="1" si="24"/>
        <v>0</v>
      </c>
      <c r="G458" s="4">
        <f t="shared" ca="1" si="23"/>
        <v>0</v>
      </c>
    </row>
    <row r="459" spans="1:7" x14ac:dyDescent="0.3">
      <c r="A459" s="4">
        <f t="shared" ca="1" si="24"/>
        <v>0</v>
      </c>
      <c r="G459" s="4">
        <f t="shared" ca="1" si="23"/>
        <v>0</v>
      </c>
    </row>
    <row r="460" spans="1:7" x14ac:dyDescent="0.3">
      <c r="A460" s="4">
        <f t="shared" ca="1" si="24"/>
        <v>0</v>
      </c>
      <c r="G460" s="4">
        <f t="shared" ca="1" si="23"/>
        <v>0</v>
      </c>
    </row>
    <row r="461" spans="1:7" x14ac:dyDescent="0.3">
      <c r="A461" s="4">
        <f t="shared" ca="1" si="24"/>
        <v>0</v>
      </c>
      <c r="G461" s="4">
        <f t="shared" ca="1" si="23"/>
        <v>0</v>
      </c>
    </row>
    <row r="462" spans="1:7" x14ac:dyDescent="0.3">
      <c r="A462" s="4">
        <f t="shared" ca="1" si="24"/>
        <v>0</v>
      </c>
      <c r="G462" s="4">
        <f t="shared" ca="1" si="23"/>
        <v>0</v>
      </c>
    </row>
    <row r="463" spans="1:7" x14ac:dyDescent="0.3">
      <c r="A463" s="4">
        <f t="shared" ca="1" si="24"/>
        <v>0</v>
      </c>
      <c r="G463" s="4">
        <f t="shared" ca="1" si="23"/>
        <v>0</v>
      </c>
    </row>
    <row r="464" spans="1:7" x14ac:dyDescent="0.3">
      <c r="A464" s="4">
        <f t="shared" ca="1" si="24"/>
        <v>0</v>
      </c>
      <c r="G464" s="4">
        <f t="shared" ca="1" si="23"/>
        <v>0</v>
      </c>
    </row>
    <row r="465" spans="1:7" x14ac:dyDescent="0.3">
      <c r="A465" s="4">
        <f t="shared" ca="1" si="24"/>
        <v>0</v>
      </c>
      <c r="G465" s="4">
        <f t="shared" ca="1" si="23"/>
        <v>0</v>
      </c>
    </row>
    <row r="466" spans="1:7" x14ac:dyDescent="0.3">
      <c r="A466" s="4">
        <f t="shared" ca="1" si="24"/>
        <v>0</v>
      </c>
      <c r="G466" s="4">
        <f t="shared" ca="1" si="23"/>
        <v>0</v>
      </c>
    </row>
    <row r="467" spans="1:7" x14ac:dyDescent="0.3">
      <c r="A467" s="4">
        <f t="shared" ca="1" si="24"/>
        <v>0</v>
      </c>
      <c r="G467" s="4">
        <f t="shared" ca="1" si="23"/>
        <v>0</v>
      </c>
    </row>
    <row r="468" spans="1:7" x14ac:dyDescent="0.3">
      <c r="A468" s="4">
        <f t="shared" ca="1" si="24"/>
        <v>0</v>
      </c>
      <c r="G468" s="4">
        <f t="shared" ca="1" si="23"/>
        <v>0</v>
      </c>
    </row>
    <row r="469" spans="1:7" x14ac:dyDescent="0.3">
      <c r="A469" s="4">
        <f t="shared" ca="1" si="24"/>
        <v>0</v>
      </c>
      <c r="G469" s="4">
        <f t="shared" ca="1" si="23"/>
        <v>0</v>
      </c>
    </row>
    <row r="470" spans="1:7" x14ac:dyDescent="0.3">
      <c r="A470" s="4">
        <f t="shared" ca="1" si="24"/>
        <v>0</v>
      </c>
      <c r="G470" s="4">
        <f t="shared" ca="1" si="23"/>
        <v>0</v>
      </c>
    </row>
    <row r="471" spans="1:7" x14ac:dyDescent="0.3">
      <c r="A471" s="4">
        <f t="shared" ca="1" si="24"/>
        <v>0</v>
      </c>
      <c r="G471" s="4">
        <f t="shared" ca="1" si="23"/>
        <v>0</v>
      </c>
    </row>
    <row r="472" spans="1:7" x14ac:dyDescent="0.3">
      <c r="A472" s="4">
        <f t="shared" ca="1" si="24"/>
        <v>0</v>
      </c>
      <c r="G472" s="4">
        <f t="shared" ca="1" si="23"/>
        <v>0</v>
      </c>
    </row>
    <row r="473" spans="1:7" x14ac:dyDescent="0.3">
      <c r="A473" s="4">
        <f t="shared" ca="1" si="24"/>
        <v>0</v>
      </c>
      <c r="G473" s="4">
        <f t="shared" ca="1" si="23"/>
        <v>0</v>
      </c>
    </row>
    <row r="474" spans="1:7" x14ac:dyDescent="0.3">
      <c r="A474" s="4">
        <f t="shared" ca="1" si="24"/>
        <v>0</v>
      </c>
      <c r="G474" s="4">
        <f t="shared" ca="1" si="23"/>
        <v>0</v>
      </c>
    </row>
    <row r="475" spans="1:7" x14ac:dyDescent="0.3">
      <c r="A475" s="4">
        <f t="shared" ca="1" si="24"/>
        <v>0</v>
      </c>
      <c r="G475" s="4">
        <f t="shared" ca="1" si="23"/>
        <v>0</v>
      </c>
    </row>
    <row r="476" spans="1:7" x14ac:dyDescent="0.3">
      <c r="A476" s="4">
        <f t="shared" ca="1" si="24"/>
        <v>0</v>
      </c>
      <c r="G476" s="4">
        <f t="shared" ca="1" si="23"/>
        <v>0</v>
      </c>
    </row>
    <row r="477" spans="1:7" x14ac:dyDescent="0.3">
      <c r="A477" s="4">
        <f t="shared" ca="1" si="24"/>
        <v>0</v>
      </c>
      <c r="G477" s="4">
        <f t="shared" ca="1" si="23"/>
        <v>0</v>
      </c>
    </row>
    <row r="478" spans="1:7" x14ac:dyDescent="0.3">
      <c r="A478" s="4">
        <f t="shared" ca="1" si="24"/>
        <v>0</v>
      </c>
      <c r="G478" s="4">
        <f t="shared" ca="1" si="23"/>
        <v>0</v>
      </c>
    </row>
    <row r="479" spans="1:7" x14ac:dyDescent="0.3">
      <c r="A479" s="4">
        <f t="shared" ca="1" si="24"/>
        <v>0</v>
      </c>
      <c r="G479" s="4">
        <f t="shared" ca="1" si="23"/>
        <v>0</v>
      </c>
    </row>
    <row r="480" spans="1:7" x14ac:dyDescent="0.3">
      <c r="A480" s="4">
        <f t="shared" ca="1" si="24"/>
        <v>0</v>
      </c>
      <c r="G480" s="4">
        <f t="shared" ca="1" si="23"/>
        <v>0</v>
      </c>
    </row>
    <row r="481" spans="1:7" x14ac:dyDescent="0.3">
      <c r="A481" s="4">
        <f t="shared" ca="1" si="24"/>
        <v>0</v>
      </c>
      <c r="G481" s="4">
        <f t="shared" ca="1" si="23"/>
        <v>0</v>
      </c>
    </row>
    <row r="482" spans="1:7" x14ac:dyDescent="0.3">
      <c r="A482" s="4">
        <f t="shared" ca="1" si="24"/>
        <v>0</v>
      </c>
      <c r="G482" s="4">
        <f t="shared" ca="1" si="23"/>
        <v>0</v>
      </c>
    </row>
    <row r="483" spans="1:7" x14ac:dyDescent="0.3">
      <c r="A483" s="4">
        <f t="shared" ca="1" si="24"/>
        <v>0</v>
      </c>
      <c r="G483" s="4">
        <f t="shared" ca="1" si="23"/>
        <v>0</v>
      </c>
    </row>
    <row r="484" spans="1:7" x14ac:dyDescent="0.3">
      <c r="A484" s="4">
        <f t="shared" ca="1" si="24"/>
        <v>0</v>
      </c>
      <c r="G484" s="4">
        <f t="shared" ca="1" si="23"/>
        <v>0</v>
      </c>
    </row>
    <row r="485" spans="1:7" x14ac:dyDescent="0.3">
      <c r="A485" s="4">
        <f t="shared" ca="1" si="24"/>
        <v>0</v>
      </c>
      <c r="G485" s="4">
        <f t="shared" ca="1" si="23"/>
        <v>0</v>
      </c>
    </row>
    <row r="486" spans="1:7" x14ac:dyDescent="0.3">
      <c r="A486" s="4">
        <f t="shared" ca="1" si="24"/>
        <v>0</v>
      </c>
      <c r="G486" s="4">
        <f t="shared" ca="1" si="23"/>
        <v>0</v>
      </c>
    </row>
    <row r="487" spans="1:7" x14ac:dyDescent="0.3">
      <c r="A487" s="4">
        <f t="shared" ca="1" si="24"/>
        <v>0</v>
      </c>
      <c r="G487" s="4">
        <f t="shared" ref="G487:G536" ca="1" si="25">OFFSET($H487,0,LangOffset,1,1)</f>
        <v>0</v>
      </c>
    </row>
    <row r="488" spans="1:7" x14ac:dyDescent="0.3">
      <c r="A488" s="4">
        <f t="shared" ca="1" si="24"/>
        <v>0</v>
      </c>
      <c r="G488" s="4">
        <f t="shared" ca="1" si="25"/>
        <v>0</v>
      </c>
    </row>
    <row r="489" spans="1:7" x14ac:dyDescent="0.3">
      <c r="A489" s="4">
        <f t="shared" ca="1" si="24"/>
        <v>0</v>
      </c>
      <c r="G489" s="4">
        <f t="shared" ca="1" si="25"/>
        <v>0</v>
      </c>
    </row>
    <row r="490" spans="1:7" x14ac:dyDescent="0.3">
      <c r="A490" s="4">
        <f t="shared" ca="1" si="24"/>
        <v>0</v>
      </c>
      <c r="G490" s="4">
        <f t="shared" ca="1" si="25"/>
        <v>0</v>
      </c>
    </row>
    <row r="491" spans="1:7" x14ac:dyDescent="0.3">
      <c r="A491" s="4">
        <f t="shared" ca="1" si="24"/>
        <v>0</v>
      </c>
      <c r="G491" s="4">
        <f t="shared" ca="1" si="25"/>
        <v>0</v>
      </c>
    </row>
    <row r="492" spans="1:7" x14ac:dyDescent="0.3">
      <c r="A492" s="4">
        <f t="shared" ca="1" si="24"/>
        <v>0</v>
      </c>
      <c r="G492" s="4">
        <f t="shared" ca="1" si="25"/>
        <v>0</v>
      </c>
    </row>
    <row r="493" spans="1:7" x14ac:dyDescent="0.3">
      <c r="A493" s="4">
        <f t="shared" ca="1" si="24"/>
        <v>0</v>
      </c>
      <c r="G493" s="4">
        <f t="shared" ca="1" si="25"/>
        <v>0</v>
      </c>
    </row>
    <row r="494" spans="1:7" x14ac:dyDescent="0.3">
      <c r="A494" s="4">
        <f t="shared" ca="1" si="24"/>
        <v>0</v>
      </c>
      <c r="G494" s="4">
        <f t="shared" ca="1" si="25"/>
        <v>0</v>
      </c>
    </row>
    <row r="495" spans="1:7" x14ac:dyDescent="0.3">
      <c r="A495" s="4">
        <f t="shared" ca="1" si="24"/>
        <v>0</v>
      </c>
      <c r="G495" s="4">
        <f t="shared" ca="1" si="25"/>
        <v>0</v>
      </c>
    </row>
    <row r="496" spans="1:7" x14ac:dyDescent="0.3">
      <c r="A496" s="4">
        <f t="shared" ca="1" si="24"/>
        <v>0</v>
      </c>
      <c r="G496" s="4">
        <f t="shared" ca="1" si="25"/>
        <v>0</v>
      </c>
    </row>
    <row r="497" spans="1:7" x14ac:dyDescent="0.3">
      <c r="A497" s="4">
        <f t="shared" ca="1" si="24"/>
        <v>0</v>
      </c>
      <c r="G497" s="4">
        <f t="shared" ca="1" si="25"/>
        <v>0</v>
      </c>
    </row>
    <row r="498" spans="1:7" x14ac:dyDescent="0.3">
      <c r="A498" s="4">
        <f t="shared" ca="1" si="24"/>
        <v>0</v>
      </c>
      <c r="G498" s="4">
        <f t="shared" ca="1" si="25"/>
        <v>0</v>
      </c>
    </row>
    <row r="499" spans="1:7" x14ac:dyDescent="0.3">
      <c r="A499" s="4">
        <f t="shared" ca="1" si="24"/>
        <v>0</v>
      </c>
      <c r="G499" s="4">
        <f t="shared" ca="1" si="25"/>
        <v>0</v>
      </c>
    </row>
    <row r="500" spans="1:7" x14ac:dyDescent="0.3">
      <c r="A500" s="4">
        <f t="shared" ca="1" si="24"/>
        <v>0</v>
      </c>
      <c r="G500" s="4">
        <f t="shared" ca="1" si="25"/>
        <v>0</v>
      </c>
    </row>
    <row r="501" spans="1:7" x14ac:dyDescent="0.3">
      <c r="A501" s="4">
        <f t="shared" ca="1" si="24"/>
        <v>0</v>
      </c>
      <c r="G501" s="4">
        <f t="shared" ca="1" si="25"/>
        <v>0</v>
      </c>
    </row>
    <row r="502" spans="1:7" x14ac:dyDescent="0.3">
      <c r="A502" s="4">
        <f t="shared" ca="1" si="24"/>
        <v>0</v>
      </c>
      <c r="G502" s="4">
        <f t="shared" ca="1" si="25"/>
        <v>0</v>
      </c>
    </row>
    <row r="503" spans="1:7" x14ac:dyDescent="0.3">
      <c r="A503" s="4">
        <f t="shared" ca="1" si="24"/>
        <v>0</v>
      </c>
      <c r="G503" s="4">
        <f t="shared" ca="1" si="25"/>
        <v>0</v>
      </c>
    </row>
    <row r="504" spans="1:7" x14ac:dyDescent="0.3">
      <c r="A504" s="4">
        <f t="shared" ca="1" si="24"/>
        <v>0</v>
      </c>
      <c r="G504" s="4">
        <f t="shared" ca="1" si="25"/>
        <v>0</v>
      </c>
    </row>
    <row r="505" spans="1:7" x14ac:dyDescent="0.3">
      <c r="A505" s="4">
        <f t="shared" ca="1" si="24"/>
        <v>0</v>
      </c>
      <c r="G505" s="4">
        <f t="shared" ca="1" si="25"/>
        <v>0</v>
      </c>
    </row>
    <row r="506" spans="1:7" x14ac:dyDescent="0.3">
      <c r="A506" s="4">
        <f t="shared" ca="1" si="24"/>
        <v>0</v>
      </c>
      <c r="G506" s="4">
        <f t="shared" ca="1" si="25"/>
        <v>0</v>
      </c>
    </row>
    <row r="507" spans="1:7" x14ac:dyDescent="0.3">
      <c r="A507" s="4">
        <f t="shared" ca="1" si="24"/>
        <v>0</v>
      </c>
      <c r="G507" s="4">
        <f t="shared" ca="1" si="25"/>
        <v>0</v>
      </c>
    </row>
    <row r="508" spans="1:7" x14ac:dyDescent="0.3">
      <c r="A508" s="4">
        <f t="shared" ca="1" si="24"/>
        <v>0</v>
      </c>
      <c r="G508" s="4">
        <f t="shared" ca="1" si="25"/>
        <v>0</v>
      </c>
    </row>
    <row r="509" spans="1:7" x14ac:dyDescent="0.3">
      <c r="A509" s="4">
        <f t="shared" ca="1" si="24"/>
        <v>0</v>
      </c>
      <c r="G509" s="4">
        <f t="shared" ca="1" si="25"/>
        <v>0</v>
      </c>
    </row>
    <row r="510" spans="1:7" x14ac:dyDescent="0.3">
      <c r="A510" s="4">
        <f t="shared" ca="1" si="24"/>
        <v>0</v>
      </c>
      <c r="G510" s="4">
        <f t="shared" ca="1" si="25"/>
        <v>0</v>
      </c>
    </row>
    <row r="511" spans="1:7" x14ac:dyDescent="0.3">
      <c r="A511" s="4">
        <f t="shared" ca="1" si="24"/>
        <v>0</v>
      </c>
      <c r="G511" s="4">
        <f t="shared" ca="1" si="25"/>
        <v>0</v>
      </c>
    </row>
    <row r="512" spans="1:7" x14ac:dyDescent="0.3">
      <c r="A512" s="4">
        <f t="shared" ca="1" si="24"/>
        <v>0</v>
      </c>
      <c r="G512" s="4">
        <f t="shared" ca="1" si="25"/>
        <v>0</v>
      </c>
    </row>
    <row r="513" spans="1:7" x14ac:dyDescent="0.3">
      <c r="A513" s="4">
        <f t="shared" ca="1" si="24"/>
        <v>0</v>
      </c>
      <c r="G513" s="4">
        <f t="shared" ca="1" si="25"/>
        <v>0</v>
      </c>
    </row>
    <row r="514" spans="1:7" x14ac:dyDescent="0.3">
      <c r="A514" s="4">
        <f t="shared" ca="1" si="24"/>
        <v>0</v>
      </c>
      <c r="G514" s="4">
        <f t="shared" ca="1" si="25"/>
        <v>0</v>
      </c>
    </row>
    <row r="515" spans="1:7" x14ac:dyDescent="0.3">
      <c r="A515" s="4">
        <f t="shared" ca="1" si="24"/>
        <v>0</v>
      </c>
      <c r="G515" s="4">
        <f t="shared" ca="1" si="25"/>
        <v>0</v>
      </c>
    </row>
    <row r="516" spans="1:7" x14ac:dyDescent="0.3">
      <c r="A516" s="4">
        <f t="shared" ca="1" si="24"/>
        <v>0</v>
      </c>
      <c r="G516" s="4">
        <f t="shared" ca="1" si="25"/>
        <v>0</v>
      </c>
    </row>
    <row r="517" spans="1:7" x14ac:dyDescent="0.3">
      <c r="A517" s="4">
        <f t="shared" ca="1" si="24"/>
        <v>0</v>
      </c>
      <c r="G517" s="4">
        <f t="shared" ca="1" si="25"/>
        <v>0</v>
      </c>
    </row>
    <row r="518" spans="1:7" x14ac:dyDescent="0.3">
      <c r="A518" s="4">
        <f t="shared" ca="1" si="24"/>
        <v>0</v>
      </c>
      <c r="G518" s="4">
        <f t="shared" ca="1" si="25"/>
        <v>0</v>
      </c>
    </row>
    <row r="519" spans="1:7" x14ac:dyDescent="0.3">
      <c r="A519" s="4">
        <f t="shared" ca="1" si="24"/>
        <v>0</v>
      </c>
      <c r="G519" s="4">
        <f t="shared" ca="1" si="25"/>
        <v>0</v>
      </c>
    </row>
    <row r="520" spans="1:7" x14ac:dyDescent="0.3">
      <c r="A520" s="4">
        <f t="shared" ca="1" si="24"/>
        <v>0</v>
      </c>
      <c r="G520" s="4">
        <f t="shared" ca="1" si="25"/>
        <v>0</v>
      </c>
    </row>
    <row r="521" spans="1:7" x14ac:dyDescent="0.3">
      <c r="A521" s="4">
        <f t="shared" ref="A521:A535" ca="1" si="26">OFFSET($B521,0,LangOffset,1,1)</f>
        <v>0</v>
      </c>
      <c r="G521" s="4">
        <f t="shared" ca="1" si="25"/>
        <v>0</v>
      </c>
    </row>
    <row r="522" spans="1:7" x14ac:dyDescent="0.3">
      <c r="A522" s="4">
        <f t="shared" ca="1" si="26"/>
        <v>0</v>
      </c>
      <c r="G522" s="4">
        <f t="shared" ca="1" si="25"/>
        <v>0</v>
      </c>
    </row>
    <row r="523" spans="1:7" x14ac:dyDescent="0.3">
      <c r="A523" s="4">
        <f t="shared" ca="1" si="26"/>
        <v>0</v>
      </c>
      <c r="G523" s="4">
        <f t="shared" ca="1" si="25"/>
        <v>0</v>
      </c>
    </row>
    <row r="524" spans="1:7" x14ac:dyDescent="0.3">
      <c r="A524" s="4">
        <f t="shared" ca="1" si="26"/>
        <v>0</v>
      </c>
      <c r="G524" s="4">
        <f t="shared" ca="1" si="25"/>
        <v>0</v>
      </c>
    </row>
    <row r="525" spans="1:7" x14ac:dyDescent="0.3">
      <c r="A525" s="4">
        <f t="shared" ca="1" si="26"/>
        <v>0</v>
      </c>
      <c r="G525" s="4">
        <f t="shared" ca="1" si="25"/>
        <v>0</v>
      </c>
    </row>
    <row r="526" spans="1:7" x14ac:dyDescent="0.3">
      <c r="A526" s="4">
        <f t="shared" ca="1" si="26"/>
        <v>0</v>
      </c>
      <c r="G526" s="4">
        <f t="shared" ca="1" si="25"/>
        <v>0</v>
      </c>
    </row>
    <row r="527" spans="1:7" x14ac:dyDescent="0.3">
      <c r="A527" s="4">
        <f t="shared" ca="1" si="26"/>
        <v>0</v>
      </c>
      <c r="G527" s="4">
        <f t="shared" ca="1" si="25"/>
        <v>0</v>
      </c>
    </row>
    <row r="528" spans="1:7" x14ac:dyDescent="0.3">
      <c r="A528" s="4">
        <f t="shared" ca="1" si="26"/>
        <v>0</v>
      </c>
      <c r="G528" s="4">
        <f t="shared" ca="1" si="25"/>
        <v>0</v>
      </c>
    </row>
    <row r="529" spans="1:7" x14ac:dyDescent="0.3">
      <c r="A529" s="4">
        <f t="shared" ca="1" si="26"/>
        <v>0</v>
      </c>
      <c r="G529" s="4">
        <f t="shared" ca="1" si="25"/>
        <v>0</v>
      </c>
    </row>
    <row r="530" spans="1:7" x14ac:dyDescent="0.3">
      <c r="A530" s="4">
        <f t="shared" ca="1" si="26"/>
        <v>0</v>
      </c>
      <c r="G530" s="4">
        <f t="shared" ca="1" si="25"/>
        <v>0</v>
      </c>
    </row>
    <row r="531" spans="1:7" x14ac:dyDescent="0.3">
      <c r="A531" s="4">
        <f t="shared" ca="1" si="26"/>
        <v>0</v>
      </c>
      <c r="G531" s="4">
        <f t="shared" ca="1" si="25"/>
        <v>0</v>
      </c>
    </row>
    <row r="532" spans="1:7" x14ac:dyDescent="0.3">
      <c r="A532" s="4">
        <f t="shared" ca="1" si="26"/>
        <v>0</v>
      </c>
      <c r="G532" s="4">
        <f t="shared" ca="1" si="25"/>
        <v>0</v>
      </c>
    </row>
    <row r="533" spans="1:7" x14ac:dyDescent="0.3">
      <c r="A533" s="4">
        <f t="shared" ca="1" si="26"/>
        <v>0</v>
      </c>
      <c r="G533" s="4">
        <f t="shared" ca="1" si="25"/>
        <v>0</v>
      </c>
    </row>
    <row r="534" spans="1:7" x14ac:dyDescent="0.3">
      <c r="A534" s="4">
        <f t="shared" ca="1" si="26"/>
        <v>0</v>
      </c>
      <c r="G534" s="4">
        <f t="shared" ca="1" si="25"/>
        <v>0</v>
      </c>
    </row>
    <row r="535" spans="1:7" x14ac:dyDescent="0.3">
      <c r="A535" s="4">
        <f t="shared" ca="1" si="26"/>
        <v>0</v>
      </c>
      <c r="G535" s="4">
        <f t="shared" ca="1" si="25"/>
        <v>0</v>
      </c>
    </row>
    <row r="536" spans="1:7" x14ac:dyDescent="0.3">
      <c r="G536" s="4">
        <f t="shared" ca="1" si="25"/>
        <v>0</v>
      </c>
    </row>
  </sheetData>
  <sheetProtection algorithmName="SHA-512" hashValue="+f2Zs26q186nQ+fvwOfUPyRY8nst+ILph/9aHCrFiPulDVh722L4NPnvMZqEsbVBOasPc66r1cvZGD1HkjPDYQ==" saltValue="KtgjsLozHDT9bqi0qvAW8Q==" spinCount="100000" sheet="1" objects="1" scenarios="1" selectLockedCells="1" selectUnlockedCells="1"/>
  <phoneticPr fontId="4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0000"/>
  </sheetPr>
  <dimension ref="A1:AB275"/>
  <sheetViews>
    <sheetView topLeftCell="F50" zoomScale="70" zoomScaleNormal="70" workbookViewId="0">
      <selection activeCell="G126" sqref="G126"/>
    </sheetView>
  </sheetViews>
  <sheetFormatPr defaultColWidth="9" defaultRowHeight="14.5" x14ac:dyDescent="0.35"/>
  <cols>
    <col min="1" max="1" width="38.08203125" style="12" customWidth="1"/>
    <col min="2" max="9" width="65.25" style="12" customWidth="1"/>
    <col min="10" max="16" width="9" style="12"/>
    <col min="22" max="16384" width="9" style="12"/>
  </cols>
  <sheetData>
    <row r="1" spans="1:28" x14ac:dyDescent="0.35">
      <c r="A1" s="28" t="s">
        <v>818</v>
      </c>
      <c r="B1" s="185"/>
      <c r="C1" s="185"/>
      <c r="D1" s="185"/>
      <c r="E1" s="185"/>
      <c r="F1" s="185"/>
      <c r="G1" s="185"/>
      <c r="H1" s="185"/>
      <c r="I1" s="185"/>
      <c r="J1" s="185"/>
      <c r="K1" s="185"/>
      <c r="L1" s="185"/>
      <c r="M1" s="185"/>
      <c r="N1" s="185"/>
      <c r="O1" s="185"/>
      <c r="P1" s="185"/>
      <c r="R1" s="15" t="s">
        <v>161</v>
      </c>
      <c r="V1" s="185"/>
      <c r="W1" s="185"/>
      <c r="X1"/>
      <c r="Y1" s="15" t="s">
        <v>120</v>
      </c>
      <c r="Z1"/>
      <c r="AA1"/>
      <c r="AB1"/>
    </row>
    <row r="2" spans="1:28" x14ac:dyDescent="0.35">
      <c r="A2" s="28" t="s">
        <v>819</v>
      </c>
      <c r="B2" s="185"/>
      <c r="C2" s="185"/>
      <c r="D2" s="185"/>
      <c r="E2" s="185"/>
      <c r="F2" s="185"/>
      <c r="G2" s="185"/>
      <c r="H2" s="185"/>
      <c r="I2" s="185"/>
      <c r="J2" s="185"/>
      <c r="K2" s="185"/>
      <c r="L2" s="185"/>
      <c r="M2" s="185"/>
      <c r="N2" s="185"/>
      <c r="O2" s="185"/>
      <c r="P2" s="185"/>
      <c r="Q2" s="26" t="s">
        <v>16</v>
      </c>
      <c r="R2" s="26" t="s">
        <v>6</v>
      </c>
      <c r="S2" s="26" t="s">
        <v>17</v>
      </c>
      <c r="T2" s="26" t="s">
        <v>18</v>
      </c>
      <c r="U2" s="27"/>
      <c r="V2" s="185"/>
      <c r="W2" s="185"/>
      <c r="X2" s="26" t="s">
        <v>16</v>
      </c>
      <c r="Y2" s="26" t="s">
        <v>6</v>
      </c>
      <c r="Z2" s="26" t="s">
        <v>17</v>
      </c>
      <c r="AA2" s="26" t="s">
        <v>18</v>
      </c>
      <c r="AB2" s="27"/>
    </row>
    <row r="3" spans="1:28" x14ac:dyDescent="0.35">
      <c r="A3" s="185"/>
      <c r="B3" s="185"/>
      <c r="C3" s="185"/>
      <c r="D3" s="185"/>
      <c r="E3" s="185"/>
      <c r="F3" s="185"/>
      <c r="G3" s="185"/>
      <c r="H3" s="185"/>
      <c r="I3" s="185"/>
      <c r="J3" s="185"/>
      <c r="K3" s="185"/>
      <c r="L3" s="185"/>
      <c r="M3" s="185"/>
      <c r="N3" s="185"/>
      <c r="O3" s="185"/>
      <c r="P3" s="185"/>
      <c r="Q3" t="str">
        <f t="shared" ref="Q3:Q67" ca="1" si="0">OFFSET($R3,0,LangOffset,1,1)</f>
        <v>Please select your geography…</v>
      </c>
      <c r="R3" t="s">
        <v>1</v>
      </c>
      <c r="S3" s="38" t="s">
        <v>165</v>
      </c>
      <c r="T3" s="39" t="s">
        <v>820</v>
      </c>
      <c r="U3" s="39"/>
      <c r="V3" s="185"/>
      <c r="W3" s="185"/>
      <c r="X3" t="str">
        <f ca="1">OFFSET($Y3,0,LangOffset,1,1)</f>
        <v>Please select…</v>
      </c>
      <c r="Y3" t="s">
        <v>2</v>
      </c>
      <c r="Z3" s="39" t="s">
        <v>167</v>
      </c>
      <c r="AA3" s="39" t="s">
        <v>163</v>
      </c>
      <c r="AB3" s="39"/>
    </row>
    <row r="4" spans="1:28" x14ac:dyDescent="0.35">
      <c r="A4" s="15" t="s">
        <v>160</v>
      </c>
      <c r="B4" s="185"/>
      <c r="C4" s="185"/>
      <c r="D4" s="185"/>
      <c r="E4" s="185"/>
      <c r="F4" s="185"/>
      <c r="G4" s="185"/>
      <c r="H4" s="185"/>
      <c r="I4" s="185"/>
      <c r="J4" s="185"/>
      <c r="K4" s="185"/>
      <c r="L4" s="185"/>
      <c r="M4" s="185"/>
      <c r="N4" s="185"/>
      <c r="O4" s="185"/>
      <c r="P4" s="185"/>
      <c r="Q4" t="str">
        <f t="shared" ca="1" si="0"/>
        <v>Afghanistan</v>
      </c>
      <c r="R4" t="s">
        <v>168</v>
      </c>
      <c r="S4" t="s">
        <v>168</v>
      </c>
      <c r="T4" t="s">
        <v>169</v>
      </c>
      <c r="V4" s="185"/>
      <c r="W4" s="185"/>
      <c r="X4" t="str">
        <f ca="1">OFFSET($Y4,0,LangOffset,1,1)</f>
        <v>CCM</v>
      </c>
      <c r="Y4" t="s">
        <v>170</v>
      </c>
      <c r="Z4" s="39" t="s">
        <v>171</v>
      </c>
      <c r="AA4" s="39" t="s">
        <v>172</v>
      </c>
      <c r="AB4" s="39"/>
    </row>
    <row r="5" spans="1:28" x14ac:dyDescent="0.35">
      <c r="A5" s="26" t="s">
        <v>16</v>
      </c>
      <c r="B5" s="26"/>
      <c r="C5" s="26" t="s">
        <v>6</v>
      </c>
      <c r="D5" s="26" t="s">
        <v>17</v>
      </c>
      <c r="E5" s="26" t="s">
        <v>18</v>
      </c>
      <c r="F5" s="27"/>
      <c r="G5" s="26" t="s">
        <v>6</v>
      </c>
      <c r="H5" s="26" t="s">
        <v>17</v>
      </c>
      <c r="I5" s="26" t="s">
        <v>18</v>
      </c>
      <c r="J5" s="27"/>
      <c r="K5" s="185"/>
      <c r="L5" s="185"/>
      <c r="M5" s="185"/>
      <c r="N5" s="185"/>
      <c r="O5" s="185"/>
      <c r="P5" s="185"/>
      <c r="Q5" t="str">
        <f t="shared" ca="1" si="0"/>
        <v>Albania</v>
      </c>
      <c r="R5" t="s">
        <v>173</v>
      </c>
      <c r="S5" t="s">
        <v>174</v>
      </c>
      <c r="T5" t="s">
        <v>173</v>
      </c>
      <c r="V5" s="185"/>
      <c r="W5" s="185"/>
      <c r="X5" t="str">
        <f ca="1">OFFSET($Y5,0,LangOffset,1,1)</f>
        <v>non-CCM</v>
      </c>
      <c r="Y5" t="s">
        <v>175</v>
      </c>
      <c r="Z5" s="39" t="s">
        <v>176</v>
      </c>
      <c r="AA5" s="39" t="s">
        <v>821</v>
      </c>
      <c r="AB5" s="39"/>
    </row>
    <row r="6" spans="1:28" x14ac:dyDescent="0.35">
      <c r="A6" s="186" t="str">
        <f t="shared" ref="A6:A16" ca="1" si="1">OFFSET($C6,0,LangOffset,1,1)</f>
        <v>Please select…</v>
      </c>
      <c r="B6" s="186" t="str">
        <f t="shared" ref="B6:B17" ca="1" si="2">OFFSET($G6,0,LangOffset,1,1)</f>
        <v xml:space="preserve"> </v>
      </c>
      <c r="C6" s="52" t="s">
        <v>2</v>
      </c>
      <c r="D6" s="52" t="s">
        <v>162</v>
      </c>
      <c r="E6" s="52" t="s">
        <v>163</v>
      </c>
      <c r="F6" s="52"/>
      <c r="G6" s="52" t="s">
        <v>164</v>
      </c>
      <c r="H6" s="52"/>
      <c r="I6" s="52"/>
      <c r="J6" s="52"/>
      <c r="K6" s="185"/>
      <c r="L6" s="185"/>
      <c r="M6" s="185"/>
      <c r="N6" s="185"/>
      <c r="O6" s="185"/>
      <c r="P6" s="185"/>
      <c r="Q6" t="str">
        <f t="shared" ca="1" si="0"/>
        <v>Algeria</v>
      </c>
      <c r="R6" t="s">
        <v>178</v>
      </c>
      <c r="S6" t="s">
        <v>179</v>
      </c>
      <c r="T6" t="s">
        <v>180</v>
      </c>
      <c r="V6" s="185"/>
      <c r="W6" s="185"/>
      <c r="X6" s="185"/>
      <c r="Y6" s="185"/>
      <c r="Z6" s="185"/>
      <c r="AA6" s="185"/>
      <c r="AB6" s="185"/>
    </row>
    <row r="7" spans="1:28" x14ac:dyDescent="0.35">
      <c r="A7" s="186" t="str">
        <f t="shared" ca="1" si="1"/>
        <v>Treatment Care and Support - Differentiated ART Service Delivery and care</v>
      </c>
      <c r="B7" s="189" t="str">
        <f t="shared" ca="1" si="2"/>
        <v>Percentage of people living with HIV currently receiving antiretroviral therapy</v>
      </c>
      <c r="C7" s="54" t="s">
        <v>1423</v>
      </c>
      <c r="D7" s="64" t="s">
        <v>1424</v>
      </c>
      <c r="E7" s="52" t="s">
        <v>1425</v>
      </c>
      <c r="F7" s="52"/>
      <c r="G7" s="86" t="s">
        <v>822</v>
      </c>
      <c r="H7" s="53" t="s">
        <v>823</v>
      </c>
      <c r="I7" s="52" t="s">
        <v>824</v>
      </c>
      <c r="J7" s="52"/>
      <c r="K7" s="185"/>
      <c r="L7" s="185"/>
      <c r="M7" s="185"/>
      <c r="N7" s="185"/>
      <c r="O7" s="185"/>
      <c r="P7" s="185"/>
      <c r="Q7" t="str">
        <f t="shared" ca="1" si="0"/>
        <v>Andorra</v>
      </c>
      <c r="R7" t="s">
        <v>182</v>
      </c>
      <c r="S7" t="s">
        <v>183</v>
      </c>
      <c r="T7" t="s">
        <v>182</v>
      </c>
      <c r="V7" s="185"/>
      <c r="W7" s="185"/>
      <c r="X7" s="185"/>
      <c r="Y7" s="185"/>
      <c r="Z7" s="185"/>
      <c r="AA7" s="185"/>
      <c r="AB7" s="185"/>
    </row>
    <row r="8" spans="1:28" x14ac:dyDescent="0.35">
      <c r="A8" s="186" t="str">
        <f t="shared" ca="1" si="1"/>
        <v>Elimination of Vertical Transmission of HIV, Syphilis and Hepatitis B</v>
      </c>
      <c r="B8" s="189" t="str">
        <f t="shared" ca="1" si="2"/>
        <v>Percentage of pregnant women living with HIV who received antiretroviral medicine to reduce the risk of vertical transmission of HIV</v>
      </c>
      <c r="C8" s="330" t="s">
        <v>1422</v>
      </c>
      <c r="D8" s="329" t="s">
        <v>1418</v>
      </c>
      <c r="E8" s="330" t="s">
        <v>1417</v>
      </c>
      <c r="F8" s="52"/>
      <c r="G8" s="54" t="s">
        <v>1329</v>
      </c>
      <c r="H8" s="317" t="s">
        <v>1330</v>
      </c>
      <c r="I8" s="54" t="s">
        <v>1331</v>
      </c>
      <c r="J8" s="52"/>
      <c r="K8" s="185"/>
      <c r="L8" s="185"/>
      <c r="M8" s="185"/>
      <c r="N8" s="185"/>
      <c r="O8" s="185"/>
      <c r="P8" s="185"/>
      <c r="Q8" t="str">
        <f t="shared" ca="1" si="0"/>
        <v>Angola</v>
      </c>
      <c r="R8" t="s">
        <v>185</v>
      </c>
      <c r="S8" t="s">
        <v>185</v>
      </c>
      <c r="T8" t="s">
        <v>185</v>
      </c>
      <c r="V8" s="185"/>
      <c r="W8" s="185"/>
      <c r="X8" s="185"/>
      <c r="Y8" s="185"/>
      <c r="Z8" s="185"/>
      <c r="AA8" s="185"/>
      <c r="AB8" s="185"/>
    </row>
    <row r="9" spans="1:28" x14ac:dyDescent="0.35">
      <c r="A9" s="186" t="str">
        <f t="shared" ca="1" si="1"/>
        <v>TB/HIV - TB screening among HIV patients</v>
      </c>
      <c r="B9" s="189" t="str">
        <f t="shared" ca="1" si="2"/>
        <v xml:space="preserve">Percentage of people living with HIV newly initiated on ART who were screened for TB </v>
      </c>
      <c r="C9" s="54" t="s">
        <v>25</v>
      </c>
      <c r="D9" s="53" t="s">
        <v>1366</v>
      </c>
      <c r="E9" s="52" t="s">
        <v>27</v>
      </c>
      <c r="F9" s="52"/>
      <c r="G9" s="86" t="s">
        <v>181</v>
      </c>
      <c r="H9" s="317" t="s">
        <v>1332</v>
      </c>
      <c r="I9" s="54" t="s">
        <v>1333</v>
      </c>
      <c r="J9" s="52"/>
      <c r="K9" s="185"/>
      <c r="L9" s="185"/>
      <c r="M9" s="185"/>
      <c r="N9" s="185"/>
      <c r="O9" s="185"/>
      <c r="P9" s="185"/>
      <c r="Q9" t="str">
        <f t="shared" ca="1" si="0"/>
        <v>Antigua and Barbuda</v>
      </c>
      <c r="R9" t="s">
        <v>188</v>
      </c>
      <c r="S9" t="s">
        <v>189</v>
      </c>
      <c r="T9" t="s">
        <v>190</v>
      </c>
      <c r="V9" s="185"/>
      <c r="W9" s="185"/>
      <c r="X9" s="185"/>
      <c r="Y9" s="185"/>
      <c r="Z9" s="185"/>
      <c r="AA9" s="185"/>
      <c r="AB9" s="185"/>
    </row>
    <row r="10" spans="1:28" x14ac:dyDescent="0.35">
      <c r="A10" s="186" t="str">
        <f t="shared" ca="1" si="1"/>
        <v>TB/HIV - TB patients with known HIV status</v>
      </c>
      <c r="B10" s="189" t="str">
        <f t="shared" ca="1" si="2"/>
        <v>Percentage of registered new and relapse TB patients with documented HIV status</v>
      </c>
      <c r="C10" s="326" t="s">
        <v>12</v>
      </c>
      <c r="D10" s="53" t="s">
        <v>1346</v>
      </c>
      <c r="E10" s="52" t="s">
        <v>827</v>
      </c>
      <c r="F10" s="52"/>
      <c r="G10" s="328" t="s">
        <v>184</v>
      </c>
      <c r="H10" s="329" t="s">
        <v>1427</v>
      </c>
      <c r="I10" s="330" t="s">
        <v>1349</v>
      </c>
      <c r="J10" s="52"/>
      <c r="K10" s="185"/>
      <c r="L10" s="185"/>
      <c r="M10" s="185"/>
      <c r="N10" s="185"/>
      <c r="O10" s="185"/>
      <c r="P10" s="185"/>
      <c r="Q10" t="str">
        <f t="shared" ca="1" si="0"/>
        <v>Argentina</v>
      </c>
      <c r="R10" t="s">
        <v>191</v>
      </c>
      <c r="S10" t="s">
        <v>192</v>
      </c>
      <c r="T10" t="s">
        <v>191</v>
      </c>
      <c r="V10" s="185"/>
      <c r="W10" s="185"/>
      <c r="X10" s="185"/>
      <c r="Y10" s="185"/>
      <c r="Z10" s="185"/>
      <c r="AA10" s="185"/>
      <c r="AB10" s="185"/>
    </row>
    <row r="11" spans="1:28" x14ac:dyDescent="0.35">
      <c r="A11" s="186" t="str">
        <f t="shared" ca="1" si="1"/>
        <v>TB/HIV - HIV positive TB patients on ART</v>
      </c>
      <c r="B11" s="189" t="str">
        <f t="shared" ca="1" si="2"/>
        <v>Percentage of HIV-positive new and relapse TB patients on ART during TB treatment.</v>
      </c>
      <c r="C11" s="326" t="s">
        <v>65</v>
      </c>
      <c r="D11" s="53" t="s">
        <v>1367</v>
      </c>
      <c r="E11" s="52" t="s">
        <v>828</v>
      </c>
      <c r="F11" s="52"/>
      <c r="G11" s="326" t="s">
        <v>1334</v>
      </c>
      <c r="H11" s="317" t="s">
        <v>1335</v>
      </c>
      <c r="I11" s="54" t="s">
        <v>1336</v>
      </c>
      <c r="J11" s="52"/>
      <c r="K11" s="185"/>
      <c r="L11" s="185"/>
      <c r="M11" s="185"/>
      <c r="N11" s="185"/>
      <c r="O11" s="185"/>
      <c r="P11" s="185"/>
      <c r="Q11" t="str">
        <f t="shared" ca="1" si="0"/>
        <v>Armenia</v>
      </c>
      <c r="R11" t="s">
        <v>193</v>
      </c>
      <c r="S11" t="s">
        <v>194</v>
      </c>
      <c r="T11" t="s">
        <v>193</v>
      </c>
      <c r="V11" s="185"/>
      <c r="W11" s="185"/>
      <c r="X11" s="185"/>
      <c r="Y11" s="185"/>
      <c r="Z11" s="185"/>
      <c r="AA11" s="185"/>
      <c r="AB11" s="185"/>
    </row>
    <row r="12" spans="1:28" x14ac:dyDescent="0.35">
      <c r="A12" s="186" t="str">
        <f t="shared" ca="1" si="1"/>
        <v xml:space="preserve">TB/HIV - TPT initiation among PLHIV </v>
      </c>
      <c r="B12" s="189" t="str">
        <f t="shared" ca="1" si="2"/>
        <v>Percentage of people living with HIV currently enrolled on antiretroviral therapy who started TB preventive treatment (TPT) during the reporting period</v>
      </c>
      <c r="C12" s="326" t="s">
        <v>1368</v>
      </c>
      <c r="D12" s="325" t="s">
        <v>1369</v>
      </c>
      <c r="E12" s="185" t="s">
        <v>829</v>
      </c>
      <c r="F12"/>
      <c r="G12" s="331" t="s">
        <v>830</v>
      </c>
      <c r="H12" s="326" t="s">
        <v>1337</v>
      </c>
      <c r="I12" s="326" t="s">
        <v>1338</v>
      </c>
      <c r="J12" s="52"/>
      <c r="K12" s="185"/>
      <c r="L12" s="185"/>
      <c r="M12" s="185"/>
      <c r="N12" s="185"/>
      <c r="O12" s="185"/>
      <c r="P12" s="185"/>
      <c r="Q12" t="str">
        <f t="shared" ca="1" si="0"/>
        <v>Aruba</v>
      </c>
      <c r="R12" t="s">
        <v>195</v>
      </c>
      <c r="S12" t="s">
        <v>195</v>
      </c>
      <c r="T12" t="s">
        <v>195</v>
      </c>
      <c r="V12" s="185"/>
      <c r="W12" s="185"/>
      <c r="X12" s="185"/>
      <c r="Y12" s="185"/>
      <c r="Z12" s="185"/>
      <c r="AA12" s="185"/>
      <c r="AB12" s="185"/>
    </row>
    <row r="13" spans="1:28" x14ac:dyDescent="0.35">
      <c r="A13" s="186" t="str">
        <f t="shared" ca="1" si="1"/>
        <v>Prevention programs for key populations - defined package of services</v>
      </c>
      <c r="B13" s="189" t="str">
        <f t="shared" ca="1" si="2"/>
        <v>Percentage of Key Populations reached with prevention programs - defined package of services</v>
      </c>
      <c r="C13" s="52" t="s">
        <v>1419</v>
      </c>
      <c r="D13" s="53" t="s">
        <v>1420</v>
      </c>
      <c r="E13" s="52" t="s">
        <v>1421</v>
      </c>
      <c r="F13" s="52"/>
      <c r="G13" s="86" t="s">
        <v>1428</v>
      </c>
      <c r="H13" s="53" t="s">
        <v>833</v>
      </c>
      <c r="I13" s="52" t="s">
        <v>1429</v>
      </c>
      <c r="J13" s="52"/>
      <c r="K13" s="185"/>
      <c r="L13" s="185"/>
      <c r="M13" s="185"/>
      <c r="N13" s="185"/>
      <c r="O13" s="185"/>
      <c r="P13" s="185"/>
      <c r="Q13" t="str">
        <f t="shared" ca="1" si="0"/>
        <v>Australia</v>
      </c>
      <c r="R13" t="s">
        <v>196</v>
      </c>
      <c r="S13" t="s">
        <v>197</v>
      </c>
      <c r="T13" t="s">
        <v>196</v>
      </c>
      <c r="V13" s="185"/>
      <c r="W13" s="185"/>
      <c r="X13" s="185"/>
      <c r="Y13" s="185"/>
      <c r="Z13" s="185"/>
      <c r="AA13" s="185"/>
      <c r="AB13" s="185"/>
    </row>
    <row r="14" spans="1:28" x14ac:dyDescent="0.35">
      <c r="A14" s="186" t="str">
        <f t="shared" ca="1" si="1"/>
        <v>Differentiated HIV Testing Services</v>
      </c>
      <c r="B14" s="189" t="str">
        <f t="shared" ca="1" si="2"/>
        <v xml:space="preserve">Percentage of the key population that have received an HIV test during the reporting period and who know their results </v>
      </c>
      <c r="C14" s="208" t="s">
        <v>1080</v>
      </c>
      <c r="D14" s="209" t="s">
        <v>1083</v>
      </c>
      <c r="E14" s="208" t="s">
        <v>1082</v>
      </c>
      <c r="F14" s="52"/>
      <c r="G14" s="86" t="s">
        <v>836</v>
      </c>
      <c r="H14" s="52" t="s">
        <v>837</v>
      </c>
      <c r="I14" s="52" t="s">
        <v>1070</v>
      </c>
      <c r="J14" s="52"/>
      <c r="K14" s="185"/>
      <c r="L14" s="185"/>
      <c r="M14" s="185"/>
      <c r="N14" s="185"/>
      <c r="O14" s="185"/>
      <c r="P14" s="185"/>
      <c r="Q14" t="str">
        <f t="shared" ca="1" si="0"/>
        <v>Austria</v>
      </c>
      <c r="R14" t="s">
        <v>198</v>
      </c>
      <c r="S14" t="s">
        <v>199</v>
      </c>
      <c r="T14" t="s">
        <v>198</v>
      </c>
      <c r="V14" s="185"/>
      <c r="W14" s="185"/>
      <c r="X14" s="185"/>
      <c r="Y14" s="185"/>
      <c r="Z14" s="185"/>
      <c r="AA14" s="185"/>
      <c r="AB14" s="185"/>
    </row>
    <row r="15" spans="1:28" x14ac:dyDescent="0.35">
      <c r="A15" s="186" t="str">
        <f t="shared" ca="1" si="1"/>
        <v>Prevention programs for PWID and their partners_Needle and syringe distribution</v>
      </c>
      <c r="B15" s="189" t="str">
        <f t="shared" ca="1" si="2"/>
        <v xml:space="preserve">Percentage of PWID reached with needle and syringe programs </v>
      </c>
      <c r="C15" s="52" t="s">
        <v>838</v>
      </c>
      <c r="D15" s="53" t="s">
        <v>839</v>
      </c>
      <c r="E15" s="52" t="s">
        <v>840</v>
      </c>
      <c r="F15" s="52"/>
      <c r="G15" s="86" t="s">
        <v>841</v>
      </c>
      <c r="H15" s="52" t="s">
        <v>842</v>
      </c>
      <c r="I15" s="52" t="s">
        <v>843</v>
      </c>
      <c r="J15" s="52"/>
      <c r="K15" s="185"/>
      <c r="L15" s="185"/>
      <c r="M15" s="185"/>
      <c r="N15" s="185"/>
      <c r="O15" s="185"/>
      <c r="P15" s="185"/>
      <c r="Q15" t="str">
        <f t="shared" ca="1" si="0"/>
        <v>Azerbaijan</v>
      </c>
      <c r="R15" t="s">
        <v>200</v>
      </c>
      <c r="S15" t="s">
        <v>201</v>
      </c>
      <c r="T15" t="s">
        <v>202</v>
      </c>
      <c r="V15" s="185"/>
      <c r="W15" s="185"/>
      <c r="X15" s="185"/>
      <c r="Y15" s="185"/>
      <c r="Z15" s="185"/>
      <c r="AA15" s="185"/>
      <c r="AB15" s="185"/>
    </row>
    <row r="16" spans="1:28" x14ac:dyDescent="0.35">
      <c r="A16" s="186" t="str">
        <f t="shared" ca="1" si="1"/>
        <v>Prevention programs for PWID and their partners_OST and other drug dependence treatment for PWIDs</v>
      </c>
      <c r="B16" s="189" t="str">
        <f t="shared" ca="1" si="2"/>
        <v xml:space="preserve">Percentage of PWID receiving opioid substitution therapy </v>
      </c>
      <c r="C16" s="52" t="s">
        <v>844</v>
      </c>
      <c r="D16" s="53" t="s">
        <v>845</v>
      </c>
      <c r="E16" s="52" t="s">
        <v>846</v>
      </c>
      <c r="F16" s="52"/>
      <c r="G16" s="330" t="s">
        <v>1426</v>
      </c>
      <c r="H16" s="330" t="s">
        <v>1430</v>
      </c>
      <c r="I16" s="330" t="s">
        <v>1431</v>
      </c>
      <c r="J16" s="52"/>
      <c r="K16" s="185"/>
      <c r="L16" s="185"/>
      <c r="M16" s="185"/>
      <c r="N16" s="185"/>
      <c r="O16" s="185"/>
      <c r="P16" s="185"/>
      <c r="Q16" t="str">
        <f t="shared" ca="1" si="0"/>
        <v>Bahamas</v>
      </c>
      <c r="R16" t="s">
        <v>203</v>
      </c>
      <c r="S16" t="s">
        <v>203</v>
      </c>
      <c r="T16" t="s">
        <v>204</v>
      </c>
      <c r="V16" s="185"/>
      <c r="W16" s="185"/>
      <c r="X16" s="185"/>
      <c r="Y16" s="185"/>
      <c r="Z16" s="185"/>
      <c r="AA16" s="185"/>
      <c r="AB16" s="185"/>
    </row>
    <row r="17" spans="1:20" x14ac:dyDescent="0.35">
      <c r="A17" s="186" t="str">
        <f ca="1">OFFSET($C17,0,LangOffset,1,1)</f>
        <v>Elimination of vertical transmission of HIV, syphilis and hepatitis B</v>
      </c>
      <c r="B17" s="186">
        <f t="shared" ca="1" si="2"/>
        <v>0</v>
      </c>
      <c r="C17" s="203" t="s">
        <v>847</v>
      </c>
      <c r="D17" s="203" t="s">
        <v>965</v>
      </c>
      <c r="E17" s="203" t="s">
        <v>966</v>
      </c>
      <c r="F17" s="185"/>
      <c r="G17" s="185"/>
      <c r="H17" s="185"/>
      <c r="I17" s="185"/>
      <c r="J17" s="185"/>
      <c r="K17" s="185"/>
      <c r="L17" s="185"/>
      <c r="M17" s="185"/>
      <c r="N17" s="185"/>
      <c r="O17" s="185"/>
      <c r="P17" s="185"/>
      <c r="Q17" t="str">
        <f t="shared" ca="1" si="0"/>
        <v>Bahrain</v>
      </c>
      <c r="R17" t="s">
        <v>205</v>
      </c>
      <c r="S17" t="s">
        <v>206</v>
      </c>
      <c r="T17" t="s">
        <v>207</v>
      </c>
    </row>
    <row r="18" spans="1:20" x14ac:dyDescent="0.35">
      <c r="A18" s="26" t="s">
        <v>16</v>
      </c>
      <c r="B18" s="26" t="s">
        <v>6</v>
      </c>
      <c r="C18" s="26" t="s">
        <v>17</v>
      </c>
      <c r="D18" s="26" t="s">
        <v>18</v>
      </c>
      <c r="E18" s="27"/>
      <c r="F18" s="185"/>
      <c r="G18" s="185"/>
      <c r="H18" s="185"/>
      <c r="I18" s="185"/>
      <c r="J18" s="185"/>
      <c r="K18" s="185"/>
      <c r="L18" s="185"/>
      <c r="M18" s="185"/>
      <c r="N18" s="185"/>
      <c r="O18" s="185"/>
      <c r="P18" s="185"/>
      <c r="Q18" t="str">
        <f t="shared" ca="1" si="0"/>
        <v>Bangladesh</v>
      </c>
      <c r="R18" t="s">
        <v>208</v>
      </c>
      <c r="S18" t="s">
        <v>208</v>
      </c>
      <c r="T18" t="s">
        <v>208</v>
      </c>
    </row>
    <row r="19" spans="1:20" x14ac:dyDescent="0.35">
      <c r="A19" s="185"/>
      <c r="B19" s="21" t="str">
        <f>C7</f>
        <v>Treatment Care and Support - Differentiated ART Service Delivery and care</v>
      </c>
      <c r="C19" s="21" t="str">
        <f>D7</f>
        <v>Traitement prise en charge et soutien - Prestation de services et prise en charge différenciées pour les traitements antirétroviraux</v>
      </c>
      <c r="D19" s="15" t="str">
        <f>E7</f>
        <v>Tratamiento atención y apoyo - Prestación de servicios diferenciados atención y tratamiento antirretroviral</v>
      </c>
      <c r="E19" s="32"/>
      <c r="F19" s="185"/>
      <c r="G19" s="185"/>
      <c r="H19" s="185"/>
      <c r="I19" s="185"/>
      <c r="J19" s="185"/>
      <c r="K19" s="185"/>
      <c r="L19" s="185"/>
      <c r="M19" s="185"/>
      <c r="N19" s="185"/>
      <c r="O19" s="185"/>
      <c r="P19" s="185"/>
      <c r="Q19" t="str">
        <f t="shared" ca="1" si="0"/>
        <v>Barbados</v>
      </c>
      <c r="R19" t="s">
        <v>209</v>
      </c>
      <c r="S19" t="s">
        <v>210</v>
      </c>
      <c r="T19" t="s">
        <v>209</v>
      </c>
    </row>
    <row r="20" spans="1:20" x14ac:dyDescent="0.35">
      <c r="A20" s="185"/>
      <c r="B20" s="54" t="s">
        <v>848</v>
      </c>
      <c r="C20" s="188" t="s">
        <v>849</v>
      </c>
      <c r="D20" s="61" t="s">
        <v>850</v>
      </c>
      <c r="E20" s="188"/>
      <c r="F20" s="185"/>
      <c r="G20" s="185"/>
      <c r="H20" s="185"/>
      <c r="I20" s="185"/>
      <c r="J20" s="185"/>
      <c r="K20" s="185"/>
      <c r="L20" s="185"/>
      <c r="M20" s="185"/>
      <c r="N20" s="185"/>
      <c r="O20" s="185"/>
      <c r="P20" s="185"/>
      <c r="Q20" t="str">
        <f t="shared" ca="1" si="0"/>
        <v>Belarus</v>
      </c>
      <c r="R20" t="s">
        <v>211</v>
      </c>
      <c r="S20" t="s">
        <v>212</v>
      </c>
      <c r="T20" t="s">
        <v>213</v>
      </c>
    </row>
    <row r="21" spans="1:20" x14ac:dyDescent="0.35">
      <c r="A21" s="185"/>
      <c r="B21" s="54" t="s">
        <v>851</v>
      </c>
      <c r="C21" s="188" t="s">
        <v>852</v>
      </c>
      <c r="D21" s="61" t="s">
        <v>853</v>
      </c>
      <c r="E21" s="188"/>
      <c r="F21" s="185"/>
      <c r="G21" s="185"/>
      <c r="H21" s="185"/>
      <c r="I21" s="185"/>
      <c r="J21" s="185"/>
      <c r="K21" s="185"/>
      <c r="L21" s="185"/>
      <c r="M21" s="185"/>
      <c r="N21" s="185"/>
      <c r="O21" s="185"/>
      <c r="P21" s="185"/>
      <c r="Q21" t="str">
        <f t="shared" ca="1" si="0"/>
        <v>Belgium</v>
      </c>
      <c r="R21" t="s">
        <v>214</v>
      </c>
      <c r="S21" t="s">
        <v>215</v>
      </c>
      <c r="T21" t="s">
        <v>216</v>
      </c>
    </row>
    <row r="22" spans="1:20" x14ac:dyDescent="0.35">
      <c r="A22" s="185"/>
      <c r="B22" s="54" t="s">
        <v>854</v>
      </c>
      <c r="C22" s="188" t="s">
        <v>855</v>
      </c>
      <c r="D22" s="61" t="s">
        <v>856</v>
      </c>
      <c r="E22" s="188"/>
      <c r="F22" s="185"/>
      <c r="G22" s="185"/>
      <c r="H22" s="185"/>
      <c r="I22" s="185"/>
      <c r="J22" s="185"/>
      <c r="K22" s="185"/>
      <c r="L22" s="185"/>
      <c r="M22" s="185"/>
      <c r="N22" s="185"/>
      <c r="O22" s="185"/>
      <c r="P22" s="185"/>
      <c r="Q22" t="str">
        <f t="shared" ca="1" si="0"/>
        <v>Belize</v>
      </c>
      <c r="R22" t="s">
        <v>217</v>
      </c>
      <c r="S22" t="s">
        <v>217</v>
      </c>
      <c r="T22" t="s">
        <v>218</v>
      </c>
    </row>
    <row r="23" spans="1:20" x14ac:dyDescent="0.35">
      <c r="A23" s="185"/>
      <c r="B23" s="185"/>
      <c r="C23" s="185"/>
      <c r="D23" s="185"/>
      <c r="E23" s="185"/>
      <c r="F23" s="185"/>
      <c r="G23" s="185"/>
      <c r="H23" s="185"/>
      <c r="I23" s="185"/>
      <c r="J23" s="185"/>
      <c r="K23" s="185"/>
      <c r="L23" s="185"/>
      <c r="M23" s="185"/>
      <c r="N23" s="185"/>
      <c r="O23" s="185"/>
      <c r="P23" s="185"/>
      <c r="Q23" t="str">
        <f t="shared" ca="1" si="0"/>
        <v>Benin</v>
      </c>
      <c r="R23" t="s">
        <v>219</v>
      </c>
      <c r="S23" t="s">
        <v>220</v>
      </c>
      <c r="T23" t="s">
        <v>219</v>
      </c>
    </row>
    <row r="24" spans="1:20" x14ac:dyDescent="0.35">
      <c r="A24" s="185"/>
      <c r="B24" s="15" t="s">
        <v>825</v>
      </c>
      <c r="C24" s="15" t="s">
        <v>857</v>
      </c>
      <c r="D24" s="15" t="s">
        <v>826</v>
      </c>
      <c r="E24" s="32"/>
      <c r="F24" s="185"/>
      <c r="G24" s="185"/>
      <c r="H24" s="185"/>
      <c r="I24" s="185"/>
      <c r="J24" s="185"/>
      <c r="K24" s="185"/>
      <c r="L24" s="185"/>
      <c r="M24" s="185"/>
      <c r="N24" s="185"/>
      <c r="O24" s="185"/>
      <c r="P24" s="185"/>
      <c r="Q24" t="str">
        <f t="shared" ca="1" si="0"/>
        <v>Bhutan</v>
      </c>
      <c r="R24" t="s">
        <v>221</v>
      </c>
      <c r="S24" t="s">
        <v>222</v>
      </c>
      <c r="T24" t="s">
        <v>223</v>
      </c>
    </row>
    <row r="25" spans="1:20" x14ac:dyDescent="0.35">
      <c r="A25" s="185"/>
      <c r="B25" s="185" t="s">
        <v>858</v>
      </c>
      <c r="C25" s="68" t="s">
        <v>859</v>
      </c>
      <c r="D25" s="188" t="s">
        <v>860</v>
      </c>
      <c r="E25" s="188"/>
      <c r="F25" s="185"/>
      <c r="G25" s="185"/>
      <c r="H25" s="185"/>
      <c r="I25" s="185"/>
      <c r="J25" s="185"/>
      <c r="K25" s="185"/>
      <c r="L25" s="185"/>
      <c r="M25" s="185"/>
      <c r="N25" s="185"/>
      <c r="O25" s="185"/>
      <c r="P25" s="185"/>
      <c r="Q25" t="str">
        <f t="shared" ca="1" si="0"/>
        <v>Bolivia (Plurinational State)</v>
      </c>
      <c r="R25" t="s">
        <v>224</v>
      </c>
      <c r="S25" t="s">
        <v>225</v>
      </c>
      <c r="T25" t="s">
        <v>226</v>
      </c>
    </row>
    <row r="26" spans="1:20" x14ac:dyDescent="0.35">
      <c r="A26" s="185"/>
      <c r="B26" s="185"/>
      <c r="C26" s="185"/>
      <c r="D26" s="185"/>
      <c r="E26" s="185"/>
      <c r="F26" s="185"/>
      <c r="G26" s="185"/>
      <c r="H26" s="185"/>
      <c r="I26" s="185"/>
      <c r="J26" s="185"/>
      <c r="K26" s="185"/>
      <c r="L26" s="185"/>
      <c r="M26" s="185"/>
      <c r="N26" s="185"/>
      <c r="O26" s="185"/>
      <c r="P26" s="185"/>
      <c r="Q26" t="str">
        <f t="shared" ca="1" si="0"/>
        <v>Bosnia and Herzegovina</v>
      </c>
      <c r="R26" t="s">
        <v>227</v>
      </c>
      <c r="S26" t="s">
        <v>228</v>
      </c>
      <c r="T26" t="s">
        <v>229</v>
      </c>
    </row>
    <row r="27" spans="1:20" x14ac:dyDescent="0.35">
      <c r="A27" s="185"/>
      <c r="B27" s="55" t="s">
        <v>25</v>
      </c>
      <c r="C27" s="15" t="s">
        <v>861</v>
      </c>
      <c r="D27" s="15" t="s">
        <v>862</v>
      </c>
      <c r="E27" s="32"/>
      <c r="F27" s="185"/>
      <c r="G27" s="185"/>
      <c r="H27" s="185"/>
      <c r="I27" s="185"/>
      <c r="J27" s="185"/>
      <c r="K27" s="185"/>
      <c r="L27" s="185"/>
      <c r="M27" s="185"/>
      <c r="N27" s="185"/>
      <c r="O27" s="185"/>
      <c r="P27" s="185"/>
      <c r="Q27" t="str">
        <f t="shared" ca="1" si="0"/>
        <v>Botswana</v>
      </c>
      <c r="R27" t="s">
        <v>230</v>
      </c>
      <c r="S27" t="s">
        <v>230</v>
      </c>
      <c r="T27" t="s">
        <v>230</v>
      </c>
    </row>
    <row r="28" spans="1:20" x14ac:dyDescent="0.35">
      <c r="A28" s="185"/>
      <c r="B28" s="54" t="s">
        <v>863</v>
      </c>
      <c r="C28" s="63" t="s">
        <v>864</v>
      </c>
      <c r="D28" s="61" t="s">
        <v>865</v>
      </c>
      <c r="E28" s="188"/>
      <c r="F28" s="185"/>
      <c r="G28" s="185"/>
      <c r="H28" s="185"/>
      <c r="I28" s="185"/>
      <c r="J28" s="185"/>
      <c r="K28" s="185"/>
      <c r="L28" s="185"/>
      <c r="M28" s="185"/>
      <c r="N28" s="185"/>
      <c r="O28" s="185"/>
      <c r="P28" s="185"/>
      <c r="Q28" t="str">
        <f t="shared" ca="1" si="0"/>
        <v>Brazil</v>
      </c>
      <c r="R28" t="s">
        <v>231</v>
      </c>
      <c r="S28" t="s">
        <v>232</v>
      </c>
      <c r="T28" t="s">
        <v>233</v>
      </c>
    </row>
    <row r="29" spans="1:20" x14ac:dyDescent="0.35">
      <c r="A29" s="185"/>
      <c r="B29" s="185"/>
      <c r="C29" s="185"/>
      <c r="D29" s="185"/>
      <c r="E29" s="185"/>
      <c r="F29" s="185"/>
      <c r="G29" s="185"/>
      <c r="H29" s="185"/>
      <c r="I29" s="185"/>
      <c r="J29" s="185"/>
      <c r="K29" s="185"/>
      <c r="L29" s="185"/>
      <c r="M29" s="185"/>
      <c r="N29" s="185"/>
      <c r="O29" s="185"/>
      <c r="P29" s="185"/>
      <c r="Q29" t="str">
        <f t="shared" ca="1" si="0"/>
        <v>Brunei Darussalam</v>
      </c>
      <c r="R29" t="s">
        <v>234</v>
      </c>
      <c r="S29" t="s">
        <v>235</v>
      </c>
      <c r="T29" t="s">
        <v>234</v>
      </c>
    </row>
    <row r="30" spans="1:20" x14ac:dyDescent="0.35">
      <c r="A30" s="185"/>
      <c r="B30" s="15" t="s">
        <v>866</v>
      </c>
      <c r="C30" s="15" t="s">
        <v>867</v>
      </c>
      <c r="D30" s="15" t="s">
        <v>868</v>
      </c>
      <c r="E30" s="32"/>
      <c r="F30" s="185"/>
      <c r="G30" s="185"/>
      <c r="H30" s="185"/>
      <c r="I30" s="185"/>
      <c r="J30" s="185"/>
      <c r="K30" s="185"/>
      <c r="L30" s="185"/>
      <c r="M30" s="185"/>
      <c r="N30" s="185"/>
      <c r="O30" s="185"/>
      <c r="P30" s="185"/>
      <c r="Q30" t="str">
        <f t="shared" ca="1" si="0"/>
        <v>Bulgaria</v>
      </c>
      <c r="R30" t="s">
        <v>236</v>
      </c>
      <c r="S30" t="s">
        <v>237</v>
      </c>
      <c r="T30" t="s">
        <v>236</v>
      </c>
    </row>
    <row r="31" spans="1:20" x14ac:dyDescent="0.35">
      <c r="A31" s="185"/>
      <c r="B31" s="54" t="s">
        <v>863</v>
      </c>
      <c r="C31" s="63" t="s">
        <v>864</v>
      </c>
      <c r="D31" s="60" t="s">
        <v>865</v>
      </c>
      <c r="E31" s="185"/>
      <c r="F31" s="185"/>
      <c r="G31" s="185"/>
      <c r="H31" s="185"/>
      <c r="I31" s="185"/>
      <c r="J31" s="185"/>
      <c r="K31" s="185"/>
      <c r="L31" s="185"/>
      <c r="M31" s="185"/>
      <c r="N31" s="185"/>
      <c r="O31" s="185"/>
      <c r="P31" s="185"/>
      <c r="Q31" t="str">
        <f t="shared" ca="1" si="0"/>
        <v>Burkina Faso</v>
      </c>
      <c r="R31" t="s">
        <v>238</v>
      </c>
      <c r="S31" t="s">
        <v>238</v>
      </c>
      <c r="T31" t="s">
        <v>238</v>
      </c>
    </row>
    <row r="32" spans="1:20" x14ac:dyDescent="0.35">
      <c r="A32" s="185"/>
      <c r="B32" s="185"/>
      <c r="C32" s="185"/>
      <c r="D32" s="185"/>
      <c r="E32" s="185"/>
      <c r="F32" s="185"/>
      <c r="G32" s="185"/>
      <c r="H32" s="185"/>
      <c r="I32" s="185"/>
      <c r="J32" s="185"/>
      <c r="K32" s="185"/>
      <c r="L32" s="185"/>
      <c r="M32" s="185"/>
      <c r="N32" s="185"/>
      <c r="O32" s="185"/>
      <c r="P32" s="185"/>
      <c r="Q32" t="str">
        <f t="shared" ca="1" si="0"/>
        <v>Burundi</v>
      </c>
      <c r="R32" t="s">
        <v>239</v>
      </c>
      <c r="S32" t="s">
        <v>239</v>
      </c>
      <c r="T32" t="s">
        <v>239</v>
      </c>
    </row>
    <row r="33" spans="2:20" x14ac:dyDescent="0.35">
      <c r="B33" s="15" t="s">
        <v>869</v>
      </c>
      <c r="C33" s="15" t="s">
        <v>870</v>
      </c>
      <c r="D33" s="15" t="s">
        <v>871</v>
      </c>
      <c r="E33" s="32"/>
      <c r="F33" s="185"/>
      <c r="G33" s="185"/>
      <c r="H33" s="185"/>
      <c r="I33" s="185"/>
      <c r="J33" s="185"/>
      <c r="K33" s="185"/>
      <c r="L33" s="185"/>
      <c r="M33" s="185"/>
      <c r="N33" s="185"/>
      <c r="O33" s="185"/>
      <c r="P33" s="185"/>
      <c r="Q33" t="str">
        <f t="shared" ca="1" si="0"/>
        <v>Cabo Verde</v>
      </c>
      <c r="R33" t="s">
        <v>240</v>
      </c>
      <c r="S33" t="s">
        <v>240</v>
      </c>
      <c r="T33" t="s">
        <v>240</v>
      </c>
    </row>
    <row r="34" spans="2:20" x14ac:dyDescent="0.35">
      <c r="B34" s="54" t="s">
        <v>863</v>
      </c>
      <c r="C34" s="63" t="s">
        <v>864</v>
      </c>
      <c r="D34" s="60" t="s">
        <v>865</v>
      </c>
      <c r="E34" s="185"/>
      <c r="F34" s="185"/>
      <c r="G34" s="191" t="s">
        <v>872</v>
      </c>
      <c r="H34" s="185"/>
      <c r="I34" s="185"/>
      <c r="J34" s="185"/>
      <c r="K34" s="185"/>
      <c r="L34" s="185"/>
      <c r="M34" s="185"/>
      <c r="N34" s="185"/>
      <c r="O34" s="185"/>
      <c r="P34" s="185"/>
      <c r="Q34" t="str">
        <f t="shared" ca="1" si="0"/>
        <v>Cambodia</v>
      </c>
      <c r="R34" t="s">
        <v>241</v>
      </c>
      <c r="S34" t="s">
        <v>242</v>
      </c>
      <c r="T34" t="s">
        <v>243</v>
      </c>
    </row>
    <row r="35" spans="2:20" x14ac:dyDescent="0.35">
      <c r="B35" s="185"/>
      <c r="C35" s="185"/>
      <c r="D35" s="185"/>
      <c r="E35" s="185"/>
      <c r="F35" s="185"/>
      <c r="G35" s="191" t="s">
        <v>873</v>
      </c>
      <c r="H35" s="185"/>
      <c r="I35" s="185"/>
      <c r="J35" s="185"/>
      <c r="K35" s="185"/>
      <c r="L35" s="185"/>
      <c r="M35" s="185"/>
      <c r="N35" s="185"/>
      <c r="O35" s="185"/>
      <c r="P35" s="185"/>
      <c r="Q35" t="str">
        <f t="shared" ca="1" si="0"/>
        <v>Cameroon</v>
      </c>
      <c r="R35" t="s">
        <v>244</v>
      </c>
      <c r="S35" t="s">
        <v>245</v>
      </c>
      <c r="T35" t="s">
        <v>246</v>
      </c>
    </row>
    <row r="36" spans="2:20" x14ac:dyDescent="0.35">
      <c r="B36" s="15" t="s">
        <v>874</v>
      </c>
      <c r="C36" s="15" t="s">
        <v>875</v>
      </c>
      <c r="D36" s="15" t="s">
        <v>876</v>
      </c>
      <c r="E36" s="185"/>
      <c r="F36" s="185"/>
      <c r="G36" s="191"/>
      <c r="H36" s="185"/>
      <c r="I36" s="185"/>
      <c r="J36" s="185"/>
      <c r="K36" s="185"/>
      <c r="L36" s="185"/>
      <c r="M36" s="185"/>
      <c r="N36" s="185"/>
      <c r="O36" s="185"/>
      <c r="P36" s="185"/>
      <c r="Q36" t="str">
        <f t="shared" ca="1" si="0"/>
        <v>Canada</v>
      </c>
      <c r="R36" t="s">
        <v>247</v>
      </c>
      <c r="S36" t="s">
        <v>247</v>
      </c>
      <c r="T36" t="s">
        <v>248</v>
      </c>
    </row>
    <row r="37" spans="2:20" x14ac:dyDescent="0.35">
      <c r="B37" s="54" t="s">
        <v>863</v>
      </c>
      <c r="C37" s="63" t="s">
        <v>864</v>
      </c>
      <c r="D37" s="60" t="s">
        <v>865</v>
      </c>
      <c r="E37" s="185"/>
      <c r="F37" s="185"/>
      <c r="G37" s="191"/>
      <c r="H37" s="185"/>
      <c r="I37" s="185"/>
      <c r="J37" s="185"/>
      <c r="K37" s="185"/>
      <c r="L37" s="185"/>
      <c r="M37" s="185"/>
      <c r="N37" s="185"/>
      <c r="O37" s="185"/>
      <c r="P37" s="185"/>
      <c r="Q37" t="str">
        <f t="shared" ca="1" si="0"/>
        <v>Central African Republic</v>
      </c>
      <c r="R37" t="s">
        <v>249</v>
      </c>
      <c r="S37" t="s">
        <v>250</v>
      </c>
      <c r="T37" t="s">
        <v>251</v>
      </c>
    </row>
    <row r="38" spans="2:20" x14ac:dyDescent="0.35">
      <c r="B38" s="60"/>
      <c r="C38" s="60"/>
      <c r="D38" s="60"/>
      <c r="E38" s="185"/>
      <c r="F38" s="185"/>
      <c r="G38" s="191"/>
      <c r="H38" s="185"/>
      <c r="I38" s="185"/>
      <c r="J38" s="185"/>
      <c r="K38" s="185"/>
      <c r="L38" s="185"/>
      <c r="M38" s="185"/>
      <c r="N38" s="185"/>
      <c r="O38" s="185"/>
      <c r="P38" s="185"/>
      <c r="Q38" t="str">
        <f t="shared" ca="1" si="0"/>
        <v>Chad</v>
      </c>
      <c r="R38" t="s">
        <v>252</v>
      </c>
      <c r="S38" t="s">
        <v>253</v>
      </c>
      <c r="T38" t="s">
        <v>252</v>
      </c>
    </row>
    <row r="39" spans="2:20" x14ac:dyDescent="0.35">
      <c r="B39" s="15" t="s">
        <v>831</v>
      </c>
      <c r="C39" s="15" t="s">
        <v>877</v>
      </c>
      <c r="D39" s="15" t="s">
        <v>832</v>
      </c>
      <c r="E39" s="32"/>
      <c r="F39" s="185"/>
      <c r="G39" s="185"/>
      <c r="H39" s="185"/>
      <c r="I39" s="185"/>
      <c r="J39" s="185"/>
      <c r="K39" s="185"/>
      <c r="L39" s="185"/>
      <c r="M39" s="185"/>
      <c r="N39" s="185"/>
      <c r="O39" s="185"/>
      <c r="P39" s="185"/>
      <c r="Q39" t="str">
        <f t="shared" ca="1" si="0"/>
        <v>Chile</v>
      </c>
      <c r="R39" t="s">
        <v>254</v>
      </c>
      <c r="S39" t="s">
        <v>255</v>
      </c>
      <c r="T39" t="s">
        <v>254</v>
      </c>
    </row>
    <row r="40" spans="2:20" x14ac:dyDescent="0.35">
      <c r="B40" s="185" t="s">
        <v>878</v>
      </c>
      <c r="C40" s="188" t="s">
        <v>879</v>
      </c>
      <c r="D40" s="188" t="s">
        <v>880</v>
      </c>
      <c r="E40" s="188"/>
      <c r="F40" s="185"/>
      <c r="G40" s="185"/>
      <c r="H40" s="185"/>
      <c r="I40" s="185"/>
      <c r="J40" s="185"/>
      <c r="K40" s="185"/>
      <c r="L40" s="185"/>
      <c r="M40" s="185"/>
      <c r="N40" s="185"/>
      <c r="O40" s="185"/>
      <c r="P40" s="185"/>
      <c r="Q40" t="str">
        <f t="shared" ca="1" si="0"/>
        <v>China</v>
      </c>
      <c r="R40" t="s">
        <v>256</v>
      </c>
      <c r="S40" t="s">
        <v>257</v>
      </c>
      <c r="T40" t="s">
        <v>256</v>
      </c>
    </row>
    <row r="41" spans="2:20" x14ac:dyDescent="0.35">
      <c r="B41" s="185" t="s">
        <v>881</v>
      </c>
      <c r="C41" s="188" t="s">
        <v>882</v>
      </c>
      <c r="D41" s="188" t="s">
        <v>883</v>
      </c>
      <c r="E41" s="188"/>
      <c r="F41" s="185"/>
      <c r="G41" s="185"/>
      <c r="H41" s="185"/>
      <c r="I41" s="185"/>
      <c r="J41" s="185"/>
      <c r="K41" s="185"/>
      <c r="L41" s="185"/>
      <c r="M41" s="185"/>
      <c r="N41" s="185"/>
      <c r="O41" s="185"/>
      <c r="P41" s="185"/>
      <c r="Q41" t="str">
        <f t="shared" ca="1" si="0"/>
        <v>Colombia</v>
      </c>
      <c r="R41" t="s">
        <v>258</v>
      </c>
      <c r="S41" t="s">
        <v>259</v>
      </c>
      <c r="T41" t="s">
        <v>258</v>
      </c>
    </row>
    <row r="42" spans="2:20" x14ac:dyDescent="0.35">
      <c r="B42" s="185" t="s">
        <v>884</v>
      </c>
      <c r="C42" s="188" t="s">
        <v>885</v>
      </c>
      <c r="D42" s="188" t="s">
        <v>886</v>
      </c>
      <c r="E42" s="188"/>
      <c r="F42" s="185"/>
      <c r="G42" s="185"/>
      <c r="H42" s="185"/>
      <c r="I42" s="185"/>
      <c r="J42" s="185"/>
      <c r="K42" s="185"/>
      <c r="L42" s="185"/>
      <c r="M42" s="185"/>
      <c r="N42" s="185"/>
      <c r="O42" s="185"/>
      <c r="P42" s="185"/>
      <c r="Q42" t="str">
        <f t="shared" ca="1" si="0"/>
        <v>Comoros</v>
      </c>
      <c r="R42" t="s">
        <v>260</v>
      </c>
      <c r="S42" t="s">
        <v>261</v>
      </c>
      <c r="T42" t="s">
        <v>262</v>
      </c>
    </row>
    <row r="43" spans="2:20" x14ac:dyDescent="0.35">
      <c r="B43" s="185" t="s">
        <v>785</v>
      </c>
      <c r="C43" s="60" t="s">
        <v>786</v>
      </c>
      <c r="D43" s="61" t="s">
        <v>787</v>
      </c>
      <c r="E43" s="188"/>
      <c r="F43" s="185"/>
      <c r="G43" s="185"/>
      <c r="H43" s="185"/>
      <c r="I43" s="185"/>
      <c r="J43" s="185"/>
      <c r="K43" s="185"/>
      <c r="L43" s="185"/>
      <c r="M43" s="185"/>
      <c r="N43" s="185"/>
      <c r="O43" s="185"/>
      <c r="P43" s="185"/>
      <c r="Q43" t="str">
        <f t="shared" ca="1" si="0"/>
        <v>Congo</v>
      </c>
      <c r="R43" t="s">
        <v>263</v>
      </c>
      <c r="S43" t="s">
        <v>263</v>
      </c>
      <c r="T43" t="s">
        <v>263</v>
      </c>
    </row>
    <row r="44" spans="2:20" x14ac:dyDescent="0.35">
      <c r="B44" s="54" t="s">
        <v>887</v>
      </c>
      <c r="C44" s="65" t="s">
        <v>888</v>
      </c>
      <c r="D44" s="61" t="s">
        <v>889</v>
      </c>
      <c r="E44" s="188"/>
      <c r="F44" s="185"/>
      <c r="G44" s="185"/>
      <c r="H44" s="185"/>
      <c r="I44" s="185"/>
      <c r="J44" s="185"/>
      <c r="K44" s="185"/>
      <c r="L44" s="185"/>
      <c r="M44" s="185"/>
      <c r="N44" s="185"/>
      <c r="O44" s="185"/>
      <c r="P44" s="185"/>
      <c r="Q44" t="str">
        <f t="shared" ca="1" si="0"/>
        <v>Congo (Democratic Republic)</v>
      </c>
      <c r="R44" t="s">
        <v>264</v>
      </c>
      <c r="S44" t="s">
        <v>265</v>
      </c>
      <c r="T44" t="s">
        <v>266</v>
      </c>
    </row>
    <row r="45" spans="2:20" x14ac:dyDescent="0.35">
      <c r="B45" s="54" t="s">
        <v>890</v>
      </c>
      <c r="C45" s="61" t="s">
        <v>891</v>
      </c>
      <c r="D45" s="188" t="s">
        <v>892</v>
      </c>
      <c r="E45" s="188"/>
      <c r="F45" s="185"/>
      <c r="G45" s="185"/>
      <c r="H45" s="185"/>
      <c r="I45" s="185"/>
      <c r="J45" s="185"/>
      <c r="K45" s="185"/>
      <c r="L45" s="185"/>
      <c r="M45" s="185"/>
      <c r="N45" s="185"/>
      <c r="O45" s="185"/>
      <c r="P45" s="185"/>
      <c r="Q45" t="str">
        <f t="shared" ca="1" si="0"/>
        <v>Cook Islands</v>
      </c>
      <c r="R45" t="s">
        <v>267</v>
      </c>
      <c r="S45" t="s">
        <v>268</v>
      </c>
      <c r="T45" t="s">
        <v>269</v>
      </c>
    </row>
    <row r="46" spans="2:20" x14ac:dyDescent="0.35">
      <c r="B46" s="54" t="s">
        <v>893</v>
      </c>
      <c r="C46" s="61" t="s">
        <v>894</v>
      </c>
      <c r="D46" s="61" t="s">
        <v>895</v>
      </c>
      <c r="E46" s="188"/>
      <c r="F46" s="185"/>
      <c r="G46" s="185"/>
      <c r="H46" s="185"/>
      <c r="I46" s="185"/>
      <c r="J46" s="185"/>
      <c r="K46" s="185"/>
      <c r="L46" s="185"/>
      <c r="M46" s="185"/>
      <c r="N46" s="185"/>
      <c r="O46" s="185"/>
      <c r="P46" s="185"/>
      <c r="Q46" t="str">
        <f t="shared" ca="1" si="0"/>
        <v>Costa Rica</v>
      </c>
      <c r="R46" t="s">
        <v>270</v>
      </c>
      <c r="S46" t="s">
        <v>270</v>
      </c>
      <c r="T46" t="s">
        <v>270</v>
      </c>
    </row>
    <row r="47" spans="2:20" x14ac:dyDescent="0.35">
      <c r="B47" s="185" t="s">
        <v>896</v>
      </c>
      <c r="C47" s="185" t="s">
        <v>897</v>
      </c>
      <c r="D47" s="185" t="s">
        <v>898</v>
      </c>
      <c r="E47" s="188"/>
      <c r="F47" s="185"/>
      <c r="G47" s="185"/>
      <c r="H47" s="185"/>
      <c r="I47" s="185"/>
      <c r="J47" s="185"/>
      <c r="K47" s="185"/>
      <c r="L47" s="185"/>
      <c r="M47" s="185"/>
      <c r="N47" s="185"/>
      <c r="O47" s="185"/>
      <c r="P47" s="185"/>
      <c r="Q47" t="str">
        <f t="shared" ca="1" si="0"/>
        <v>Côte d'Ivoire</v>
      </c>
      <c r="R47" t="s">
        <v>271</v>
      </c>
      <c r="S47" t="s">
        <v>271</v>
      </c>
      <c r="T47" t="s">
        <v>271</v>
      </c>
    </row>
    <row r="48" spans="2:20" x14ac:dyDescent="0.35">
      <c r="B48" s="185" t="s">
        <v>899</v>
      </c>
      <c r="C48" s="188" t="s">
        <v>900</v>
      </c>
      <c r="D48" s="188" t="s">
        <v>901</v>
      </c>
      <c r="E48" s="188"/>
      <c r="F48" s="185"/>
      <c r="G48" s="185"/>
      <c r="H48" s="185"/>
      <c r="I48" s="185"/>
      <c r="J48" s="185"/>
      <c r="K48" s="185"/>
      <c r="L48" s="185"/>
      <c r="M48" s="185"/>
      <c r="N48" s="185"/>
      <c r="O48" s="185"/>
      <c r="P48" s="185"/>
      <c r="Q48" t="str">
        <f t="shared" ca="1" si="0"/>
        <v>Croatia</v>
      </c>
      <c r="R48" t="s">
        <v>272</v>
      </c>
      <c r="S48" t="s">
        <v>273</v>
      </c>
      <c r="T48" t="s">
        <v>274</v>
      </c>
    </row>
    <row r="49" spans="2:20" x14ac:dyDescent="0.35">
      <c r="B49" s="185"/>
      <c r="C49" s="185"/>
      <c r="D49" s="185"/>
      <c r="E49" s="185"/>
      <c r="F49" s="185"/>
      <c r="G49" s="185"/>
      <c r="H49" s="185"/>
      <c r="I49" s="185"/>
      <c r="J49" s="185"/>
      <c r="K49" s="185"/>
      <c r="L49" s="185"/>
      <c r="M49" s="185"/>
      <c r="N49" s="185"/>
      <c r="O49" s="185"/>
      <c r="P49" s="185"/>
      <c r="Q49" t="str">
        <f t="shared" ca="1" si="0"/>
        <v>Cuba</v>
      </c>
      <c r="R49" t="s">
        <v>275</v>
      </c>
      <c r="S49" t="s">
        <v>275</v>
      </c>
      <c r="T49" t="s">
        <v>275</v>
      </c>
    </row>
    <row r="50" spans="2:20" x14ac:dyDescent="0.35">
      <c r="B50" s="55" t="s">
        <v>10</v>
      </c>
      <c r="C50" s="69" t="s">
        <v>834</v>
      </c>
      <c r="D50" s="62" t="s">
        <v>835</v>
      </c>
      <c r="E50" s="32"/>
      <c r="F50" s="185"/>
      <c r="G50" s="185"/>
      <c r="H50" s="185"/>
      <c r="I50" s="185"/>
      <c r="J50" s="185"/>
      <c r="K50" s="185"/>
      <c r="L50" s="185"/>
      <c r="M50" s="185"/>
      <c r="N50" s="185"/>
      <c r="O50" s="185"/>
      <c r="P50" s="185"/>
      <c r="Q50" t="str">
        <f t="shared" ca="1" si="0"/>
        <v>Curacao</v>
      </c>
      <c r="R50" t="s">
        <v>276</v>
      </c>
      <c r="S50" t="s">
        <v>277</v>
      </c>
      <c r="T50" t="s">
        <v>277</v>
      </c>
    </row>
    <row r="51" spans="2:20" x14ac:dyDescent="0.35">
      <c r="B51" s="185" t="s">
        <v>878</v>
      </c>
      <c r="C51" s="185" t="s">
        <v>879</v>
      </c>
      <c r="D51" s="185" t="s">
        <v>880</v>
      </c>
      <c r="E51" s="185"/>
      <c r="F51" s="185"/>
      <c r="G51" s="185"/>
      <c r="H51" s="185"/>
      <c r="I51" s="185"/>
      <c r="J51" s="185"/>
      <c r="K51" s="185"/>
      <c r="L51" s="185"/>
      <c r="M51" s="185"/>
      <c r="N51" s="185"/>
      <c r="O51" s="185"/>
      <c r="P51" s="185"/>
      <c r="Q51" t="str">
        <f t="shared" ca="1" si="0"/>
        <v>Cyprus</v>
      </c>
      <c r="R51" t="s">
        <v>278</v>
      </c>
      <c r="S51" t="s">
        <v>279</v>
      </c>
      <c r="T51" t="s">
        <v>280</v>
      </c>
    </row>
    <row r="52" spans="2:20" x14ac:dyDescent="0.35">
      <c r="B52" s="185" t="s">
        <v>881</v>
      </c>
      <c r="C52" s="185" t="s">
        <v>882</v>
      </c>
      <c r="D52" s="185" t="s">
        <v>883</v>
      </c>
      <c r="E52" s="185"/>
      <c r="F52" s="185"/>
      <c r="G52" s="185"/>
      <c r="H52" s="185"/>
      <c r="I52" s="185"/>
      <c r="J52" s="185"/>
      <c r="K52" s="185"/>
      <c r="L52" s="185"/>
      <c r="M52" s="185"/>
      <c r="N52" s="185"/>
      <c r="O52" s="185"/>
      <c r="P52" s="185"/>
      <c r="Q52" t="str">
        <f t="shared" ca="1" si="0"/>
        <v>Czechia</v>
      </c>
      <c r="R52" t="s">
        <v>281</v>
      </c>
      <c r="S52" t="s">
        <v>282</v>
      </c>
      <c r="T52" t="s">
        <v>283</v>
      </c>
    </row>
    <row r="53" spans="2:20" x14ac:dyDescent="0.35">
      <c r="B53" s="185" t="s">
        <v>884</v>
      </c>
      <c r="C53" s="185" t="s">
        <v>885</v>
      </c>
      <c r="D53" s="185" t="s">
        <v>886</v>
      </c>
      <c r="E53" s="185"/>
      <c r="F53" s="185"/>
      <c r="G53" s="185"/>
      <c r="H53" s="185"/>
      <c r="I53" s="185"/>
      <c r="J53" s="185"/>
      <c r="K53" s="185"/>
      <c r="L53" s="185"/>
      <c r="M53" s="185"/>
      <c r="N53" s="185"/>
      <c r="O53" s="185"/>
      <c r="P53" s="185"/>
      <c r="Q53" t="str">
        <f t="shared" ca="1" si="0"/>
        <v>Denmark</v>
      </c>
      <c r="R53" t="s">
        <v>284</v>
      </c>
      <c r="S53" t="s">
        <v>285</v>
      </c>
      <c r="T53" t="s">
        <v>286</v>
      </c>
    </row>
    <row r="54" spans="2:20" x14ac:dyDescent="0.35">
      <c r="B54" s="185" t="s">
        <v>785</v>
      </c>
      <c r="C54" s="60" t="s">
        <v>786</v>
      </c>
      <c r="D54" s="60" t="s">
        <v>787</v>
      </c>
      <c r="E54" s="185"/>
      <c r="F54" s="185"/>
      <c r="G54" s="185"/>
      <c r="H54" s="185"/>
      <c r="I54" s="185"/>
      <c r="J54" s="185"/>
      <c r="K54" s="185"/>
      <c r="L54" s="185"/>
      <c r="M54" s="185"/>
      <c r="N54" s="185"/>
      <c r="O54" s="185"/>
      <c r="P54" s="185"/>
      <c r="Q54" t="str">
        <f t="shared" ca="1" si="0"/>
        <v>Djibouti</v>
      </c>
      <c r="R54" t="s">
        <v>287</v>
      </c>
      <c r="S54" t="s">
        <v>287</v>
      </c>
      <c r="T54" t="s">
        <v>287</v>
      </c>
    </row>
    <row r="55" spans="2:20" x14ac:dyDescent="0.35">
      <c r="B55" s="54" t="s">
        <v>887</v>
      </c>
      <c r="C55" s="65" t="s">
        <v>888</v>
      </c>
      <c r="D55" s="60" t="s">
        <v>889</v>
      </c>
      <c r="E55" s="185"/>
      <c r="F55" s="185"/>
      <c r="G55" s="185"/>
      <c r="H55" s="185"/>
      <c r="I55" s="185"/>
      <c r="J55" s="185"/>
      <c r="K55" s="185"/>
      <c r="L55" s="185"/>
      <c r="M55" s="185"/>
      <c r="N55" s="185"/>
      <c r="O55" s="185"/>
      <c r="P55" s="185"/>
      <c r="Q55" t="str">
        <f t="shared" ca="1" si="0"/>
        <v>Dominica</v>
      </c>
      <c r="R55" t="s">
        <v>288</v>
      </c>
      <c r="S55" t="s">
        <v>289</v>
      </c>
      <c r="T55" t="s">
        <v>288</v>
      </c>
    </row>
    <row r="56" spans="2:20" x14ac:dyDescent="0.35">
      <c r="B56" s="54" t="s">
        <v>890</v>
      </c>
      <c r="C56" s="61" t="s">
        <v>891</v>
      </c>
      <c r="D56" s="185" t="s">
        <v>892</v>
      </c>
      <c r="E56" s="185"/>
      <c r="F56" s="185"/>
      <c r="G56" s="185"/>
      <c r="H56" s="185"/>
      <c r="I56" s="185"/>
      <c r="J56" s="185"/>
      <c r="K56" s="185"/>
      <c r="L56" s="185"/>
      <c r="M56" s="185"/>
      <c r="N56" s="185"/>
      <c r="O56" s="185"/>
      <c r="P56" s="185"/>
      <c r="Q56" t="str">
        <f t="shared" ca="1" si="0"/>
        <v>Dominican Republic</v>
      </c>
      <c r="R56" t="s">
        <v>290</v>
      </c>
      <c r="S56" t="s">
        <v>291</v>
      </c>
      <c r="T56" t="s">
        <v>292</v>
      </c>
    </row>
    <row r="57" spans="2:20" x14ac:dyDescent="0.35">
      <c r="B57" s="54" t="s">
        <v>893</v>
      </c>
      <c r="C57" s="61" t="s">
        <v>894</v>
      </c>
      <c r="D57" s="60" t="s">
        <v>895</v>
      </c>
      <c r="E57" s="185"/>
      <c r="F57" s="185"/>
      <c r="G57" s="185"/>
      <c r="H57" s="185"/>
      <c r="I57" s="185"/>
      <c r="J57" s="185"/>
      <c r="K57" s="185"/>
      <c r="L57" s="185"/>
      <c r="M57" s="185"/>
      <c r="N57" s="185"/>
      <c r="O57" s="185"/>
      <c r="P57" s="185"/>
      <c r="Q57" t="str">
        <f t="shared" ca="1" si="0"/>
        <v>Ecuador</v>
      </c>
      <c r="R57" t="s">
        <v>293</v>
      </c>
      <c r="S57" t="s">
        <v>294</v>
      </c>
      <c r="T57" t="s">
        <v>293</v>
      </c>
    </row>
    <row r="58" spans="2:20" x14ac:dyDescent="0.35">
      <c r="B58" s="54" t="s">
        <v>902</v>
      </c>
      <c r="C58" s="63" t="s">
        <v>903</v>
      </c>
      <c r="D58" s="60" t="s">
        <v>904</v>
      </c>
      <c r="E58" s="185"/>
      <c r="F58" s="185"/>
      <c r="G58" s="185"/>
      <c r="H58" s="185"/>
      <c r="I58" s="185"/>
      <c r="J58" s="185"/>
      <c r="K58" s="185"/>
      <c r="L58" s="185"/>
      <c r="M58" s="185"/>
      <c r="N58" s="185"/>
      <c r="O58" s="185"/>
      <c r="P58" s="185"/>
      <c r="Q58" t="str">
        <f t="shared" ca="1" si="0"/>
        <v>Egypt</v>
      </c>
      <c r="R58" t="s">
        <v>295</v>
      </c>
      <c r="S58" t="s">
        <v>296</v>
      </c>
      <c r="T58" t="s">
        <v>297</v>
      </c>
    </row>
    <row r="59" spans="2:20" x14ac:dyDescent="0.35">
      <c r="B59" s="185" t="s">
        <v>896</v>
      </c>
      <c r="C59" s="185" t="s">
        <v>897</v>
      </c>
      <c r="D59" s="185" t="s">
        <v>898</v>
      </c>
      <c r="E59" s="185"/>
      <c r="F59" s="185"/>
      <c r="G59" s="185"/>
      <c r="H59" s="185"/>
      <c r="I59" s="185"/>
      <c r="J59" s="185"/>
      <c r="K59" s="185"/>
      <c r="L59" s="185"/>
      <c r="M59" s="185"/>
      <c r="N59" s="185"/>
      <c r="O59" s="185"/>
      <c r="P59" s="185"/>
      <c r="Q59" t="str">
        <f t="shared" ca="1" si="0"/>
        <v>El Salvador</v>
      </c>
      <c r="R59" t="s">
        <v>298</v>
      </c>
      <c r="S59" t="s">
        <v>299</v>
      </c>
      <c r="T59" t="s">
        <v>298</v>
      </c>
    </row>
    <row r="60" spans="2:20" x14ac:dyDescent="0.35">
      <c r="B60" s="185" t="s">
        <v>899</v>
      </c>
      <c r="C60" s="188" t="s">
        <v>900</v>
      </c>
      <c r="D60" s="60" t="s">
        <v>905</v>
      </c>
      <c r="E60" s="185"/>
      <c r="F60" s="185"/>
      <c r="G60" s="185"/>
      <c r="H60" s="185"/>
      <c r="I60" s="185"/>
      <c r="J60" s="185"/>
      <c r="K60" s="185"/>
      <c r="L60" s="185"/>
      <c r="M60" s="185"/>
      <c r="N60" s="185"/>
      <c r="O60" s="185"/>
      <c r="P60" s="185"/>
      <c r="Q60" t="str">
        <f t="shared" ca="1" si="0"/>
        <v>Equatorial Guinea</v>
      </c>
      <c r="R60" t="s">
        <v>300</v>
      </c>
      <c r="S60" t="s">
        <v>301</v>
      </c>
      <c r="T60" t="s">
        <v>302</v>
      </c>
    </row>
    <row r="61" spans="2:20" x14ac:dyDescent="0.35">
      <c r="B61" s="185"/>
      <c r="C61" s="188"/>
      <c r="D61" s="60"/>
      <c r="E61" s="185"/>
      <c r="F61" s="185"/>
      <c r="G61" s="185"/>
      <c r="H61" s="185"/>
      <c r="I61" s="185"/>
      <c r="J61" s="185"/>
      <c r="K61" s="185"/>
      <c r="L61" s="185"/>
      <c r="M61" s="185"/>
      <c r="N61" s="185"/>
      <c r="O61" s="185"/>
      <c r="P61" s="185"/>
      <c r="Q61" t="str">
        <f t="shared" ca="1" si="0"/>
        <v>Eritrea</v>
      </c>
      <c r="R61" t="s">
        <v>303</v>
      </c>
      <c r="S61" t="s">
        <v>304</v>
      </c>
      <c r="T61" t="s">
        <v>303</v>
      </c>
    </row>
    <row r="62" spans="2:20" x14ac:dyDescent="0.35">
      <c r="B62" s="15" t="s">
        <v>838</v>
      </c>
      <c r="C62" s="66" t="s">
        <v>906</v>
      </c>
      <c r="D62" s="15" t="s">
        <v>907</v>
      </c>
      <c r="E62" s="32"/>
      <c r="F62" s="185"/>
      <c r="G62" s="185"/>
      <c r="H62" s="185"/>
      <c r="I62" s="185"/>
      <c r="J62" s="185"/>
      <c r="K62" s="185"/>
      <c r="L62" s="185"/>
      <c r="M62" s="185"/>
      <c r="N62" s="185"/>
      <c r="O62" s="185"/>
      <c r="P62" s="185"/>
      <c r="Q62" t="str">
        <f t="shared" ca="1" si="0"/>
        <v>Estonia</v>
      </c>
      <c r="R62" t="s">
        <v>305</v>
      </c>
      <c r="S62" t="s">
        <v>306</v>
      </c>
      <c r="T62" t="s">
        <v>305</v>
      </c>
    </row>
    <row r="63" spans="2:20" x14ac:dyDescent="0.35">
      <c r="B63" s="185" t="s">
        <v>785</v>
      </c>
      <c r="C63" s="60" t="s">
        <v>786</v>
      </c>
      <c r="D63" s="60" t="s">
        <v>787</v>
      </c>
      <c r="E63" s="185"/>
      <c r="F63" s="185"/>
      <c r="G63" s="185"/>
      <c r="H63" s="185"/>
      <c r="I63" s="185"/>
      <c r="J63" s="185"/>
      <c r="K63" s="185"/>
      <c r="L63" s="185"/>
      <c r="M63" s="185"/>
      <c r="N63" s="185"/>
      <c r="O63" s="185"/>
      <c r="P63" s="185"/>
      <c r="Q63" t="str">
        <f t="shared" ca="1" si="0"/>
        <v>Eswatini</v>
      </c>
      <c r="R63" t="s">
        <v>307</v>
      </c>
      <c r="S63" t="s">
        <v>307</v>
      </c>
      <c r="T63" t="s">
        <v>307</v>
      </c>
    </row>
    <row r="64" spans="2:20" x14ac:dyDescent="0.35">
      <c r="B64" s="15"/>
      <c r="C64" s="15"/>
      <c r="D64" s="185"/>
      <c r="E64" s="185"/>
      <c r="F64" s="185"/>
      <c r="G64" s="185"/>
      <c r="H64" s="185"/>
      <c r="I64" s="185"/>
      <c r="J64" s="185"/>
      <c r="K64" s="185"/>
      <c r="L64" s="185"/>
      <c r="M64" s="185"/>
      <c r="N64" s="185"/>
      <c r="O64" s="185"/>
      <c r="P64" s="185"/>
      <c r="Q64" t="str">
        <f t="shared" ca="1" si="0"/>
        <v>Ethiopia</v>
      </c>
      <c r="R64" t="s">
        <v>308</v>
      </c>
      <c r="S64" t="s">
        <v>309</v>
      </c>
      <c r="T64" t="s">
        <v>310</v>
      </c>
    </row>
    <row r="65" spans="1:20" x14ac:dyDescent="0.35">
      <c r="A65" s="185"/>
      <c r="B65" s="15" t="s">
        <v>908</v>
      </c>
      <c r="C65" s="15" t="s">
        <v>909</v>
      </c>
      <c r="D65" s="15" t="s">
        <v>910</v>
      </c>
      <c r="E65" s="32"/>
      <c r="F65" s="185"/>
      <c r="G65" s="185"/>
      <c r="H65" s="185"/>
      <c r="I65" s="185"/>
      <c r="J65" s="185"/>
      <c r="K65" s="185"/>
      <c r="L65" s="185"/>
      <c r="M65" s="185"/>
      <c r="N65" s="185"/>
      <c r="O65" s="185"/>
      <c r="P65" s="185"/>
      <c r="Q65" t="str">
        <f t="shared" ca="1" si="0"/>
        <v>Faeroe Islands</v>
      </c>
      <c r="R65" t="s">
        <v>311</v>
      </c>
      <c r="S65" t="s">
        <v>312</v>
      </c>
      <c r="T65" t="s">
        <v>313</v>
      </c>
    </row>
    <row r="66" spans="1:20" x14ac:dyDescent="0.35">
      <c r="A66" s="185"/>
      <c r="B66" s="185" t="s">
        <v>785</v>
      </c>
      <c r="C66" s="60" t="s">
        <v>786</v>
      </c>
      <c r="D66" s="60" t="s">
        <v>787</v>
      </c>
      <c r="E66" s="185"/>
      <c r="F66" s="185"/>
      <c r="G66" s="185"/>
      <c r="H66" s="185"/>
      <c r="I66" s="185"/>
      <c r="J66" s="185"/>
      <c r="K66" s="185"/>
      <c r="L66" s="185"/>
      <c r="M66" s="185"/>
      <c r="N66" s="185"/>
      <c r="O66" s="185"/>
      <c r="P66" s="185"/>
      <c r="Q66" t="str">
        <f t="shared" ca="1" si="0"/>
        <v>Fiji</v>
      </c>
      <c r="R66" t="s">
        <v>314</v>
      </c>
      <c r="S66" t="s">
        <v>315</v>
      </c>
      <c r="T66" t="s">
        <v>314</v>
      </c>
    </row>
    <row r="67" spans="1:20" x14ac:dyDescent="0.35">
      <c r="A67" s="185"/>
      <c r="B67" s="15"/>
      <c r="C67" s="15"/>
      <c r="D67" s="185"/>
      <c r="E67" s="185"/>
      <c r="F67" s="185"/>
      <c r="G67" s="185"/>
      <c r="H67" s="185"/>
      <c r="I67" s="185"/>
      <c r="J67" s="185"/>
      <c r="K67" s="185"/>
      <c r="L67" s="185"/>
      <c r="M67" s="185"/>
      <c r="N67" s="185"/>
      <c r="O67" s="185"/>
      <c r="P67" s="185"/>
      <c r="Q67" t="str">
        <f t="shared" ca="1" si="0"/>
        <v>Finland</v>
      </c>
      <c r="R67" t="s">
        <v>316</v>
      </c>
      <c r="S67" t="s">
        <v>317</v>
      </c>
      <c r="T67" t="s">
        <v>318</v>
      </c>
    </row>
    <row r="68" spans="1:20" x14ac:dyDescent="0.35">
      <c r="A68" s="185"/>
      <c r="B68" s="15"/>
      <c r="C68" s="15"/>
      <c r="D68" s="185"/>
      <c r="E68" s="185"/>
      <c r="F68" s="185"/>
      <c r="G68" s="185"/>
      <c r="H68" s="185"/>
      <c r="I68" s="185"/>
      <c r="J68" s="185"/>
      <c r="K68" s="185"/>
      <c r="L68" s="13"/>
      <c r="M68" s="185"/>
      <c r="N68" s="185"/>
      <c r="O68" s="185"/>
      <c r="P68" s="185"/>
      <c r="Q68" t="str">
        <f t="shared" ref="Q68:Q134" ca="1" si="3">OFFSET($R68,0,LangOffset,1,1)</f>
        <v>France</v>
      </c>
      <c r="R68" t="s">
        <v>319</v>
      </c>
      <c r="S68" t="s">
        <v>319</v>
      </c>
      <c r="T68" t="s">
        <v>320</v>
      </c>
    </row>
    <row r="69" spans="1:20" x14ac:dyDescent="0.35">
      <c r="A69" s="185"/>
      <c r="B69" s="15"/>
      <c r="C69" s="15"/>
      <c r="D69" s="185"/>
      <c r="E69" s="185"/>
      <c r="F69" s="185"/>
      <c r="G69" s="185"/>
      <c r="H69" s="185"/>
      <c r="I69" s="185"/>
      <c r="J69" s="185"/>
      <c r="K69" s="185"/>
      <c r="L69" s="185"/>
      <c r="M69" s="185"/>
      <c r="N69" s="185"/>
      <c r="O69" s="185"/>
      <c r="P69" s="185"/>
      <c r="Q69" t="str">
        <f t="shared" ca="1" si="3"/>
        <v>Gabon</v>
      </c>
      <c r="R69" t="s">
        <v>321</v>
      </c>
      <c r="S69" t="s">
        <v>321</v>
      </c>
      <c r="T69" t="s">
        <v>322</v>
      </c>
    </row>
    <row r="70" spans="1:20" x14ac:dyDescent="0.35">
      <c r="A70" s="26" t="s">
        <v>16</v>
      </c>
      <c r="B70" s="26" t="s">
        <v>6</v>
      </c>
      <c r="C70" s="26" t="s">
        <v>6</v>
      </c>
      <c r="D70" s="26" t="s">
        <v>17</v>
      </c>
      <c r="E70" s="26" t="s">
        <v>17</v>
      </c>
      <c r="F70" s="26" t="s">
        <v>18</v>
      </c>
      <c r="G70" s="26" t="s">
        <v>18</v>
      </c>
      <c r="H70" s="27"/>
      <c r="I70" s="27"/>
      <c r="J70" s="185"/>
      <c r="K70" s="185"/>
      <c r="L70" s="185"/>
      <c r="M70" s="185"/>
      <c r="N70" s="185"/>
      <c r="O70" s="185"/>
      <c r="P70" s="185"/>
      <c r="Q70" t="str">
        <f t="shared" ca="1" si="3"/>
        <v>Gambia</v>
      </c>
      <c r="R70" t="s">
        <v>323</v>
      </c>
      <c r="S70" t="s">
        <v>324</v>
      </c>
      <c r="T70" t="s">
        <v>323</v>
      </c>
    </row>
    <row r="71" spans="1:20" x14ac:dyDescent="0.35">
      <c r="A71" s="185"/>
      <c r="B71" s="14" t="s">
        <v>911</v>
      </c>
      <c r="C71" s="14"/>
      <c r="D71" s="36" t="s">
        <v>912</v>
      </c>
      <c r="E71" s="188"/>
      <c r="F71" s="36" t="s">
        <v>913</v>
      </c>
      <c r="G71" s="188"/>
      <c r="H71" s="37"/>
      <c r="I71" s="188"/>
      <c r="J71" s="185"/>
      <c r="K71" s="185"/>
      <c r="L71" s="185"/>
      <c r="M71" s="185"/>
      <c r="N71" s="185"/>
      <c r="O71" s="185"/>
      <c r="P71" s="185"/>
      <c r="Q71" t="str">
        <f t="shared" ca="1" si="3"/>
        <v>Georgia</v>
      </c>
      <c r="R71" t="s">
        <v>325</v>
      </c>
      <c r="S71" t="s">
        <v>326</v>
      </c>
      <c r="T71" t="s">
        <v>325</v>
      </c>
    </row>
    <row r="72" spans="1:20" x14ac:dyDescent="0.35">
      <c r="A72" s="185"/>
      <c r="B72" s="187" t="s">
        <v>914</v>
      </c>
      <c r="C72" s="187" t="s">
        <v>915</v>
      </c>
      <c r="D72" s="61" t="s">
        <v>916</v>
      </c>
      <c r="E72" s="188" t="s">
        <v>917</v>
      </c>
      <c r="F72" s="188" t="s">
        <v>918</v>
      </c>
      <c r="G72" s="61" t="s">
        <v>919</v>
      </c>
      <c r="H72" s="188"/>
      <c r="I72" s="188"/>
      <c r="J72" s="185"/>
      <c r="K72" s="185"/>
      <c r="L72" s="185"/>
      <c r="M72" s="185"/>
      <c r="N72" s="185"/>
      <c r="O72" s="185"/>
      <c r="P72" s="185"/>
      <c r="Q72" t="str">
        <f t="shared" ca="1" si="3"/>
        <v>Germany</v>
      </c>
      <c r="R72" t="s">
        <v>327</v>
      </c>
      <c r="S72" t="s">
        <v>328</v>
      </c>
      <c r="T72" t="s">
        <v>329</v>
      </c>
    </row>
    <row r="73" spans="1:20" x14ac:dyDescent="0.35">
      <c r="A73" s="185"/>
      <c r="B73" s="54" t="s">
        <v>920</v>
      </c>
      <c r="C73" s="185" t="s">
        <v>921</v>
      </c>
      <c r="D73" s="61" t="s">
        <v>774</v>
      </c>
      <c r="E73" s="188" t="s">
        <v>922</v>
      </c>
      <c r="F73" s="61" t="s">
        <v>923</v>
      </c>
      <c r="G73" s="61" t="s">
        <v>924</v>
      </c>
      <c r="H73" s="188"/>
      <c r="I73" s="188"/>
      <c r="J73" s="185"/>
      <c r="K73" s="185"/>
      <c r="L73" s="185"/>
      <c r="M73" s="185"/>
      <c r="N73" s="185"/>
      <c r="O73" s="185"/>
      <c r="P73" s="185"/>
      <c r="Q73" t="str">
        <f t="shared" ca="1" si="3"/>
        <v>Ghana</v>
      </c>
      <c r="R73" t="s">
        <v>330</v>
      </c>
      <c r="S73" t="s">
        <v>330</v>
      </c>
      <c r="T73" t="s">
        <v>330</v>
      </c>
    </row>
    <row r="74" spans="1:20" x14ac:dyDescent="0.35">
      <c r="A74" s="185"/>
      <c r="B74" s="185"/>
      <c r="C74" s="185"/>
      <c r="D74" s="185"/>
      <c r="E74" s="185"/>
      <c r="F74" s="185"/>
      <c r="G74" s="185"/>
      <c r="H74" s="185"/>
      <c r="I74" s="185"/>
      <c r="J74" s="185"/>
      <c r="K74" s="185"/>
      <c r="L74" s="185"/>
      <c r="M74" s="185"/>
      <c r="N74" s="185"/>
      <c r="O74" s="185"/>
      <c r="P74" s="185"/>
      <c r="Q74" t="str">
        <f t="shared" ca="1" si="3"/>
        <v>Greece</v>
      </c>
      <c r="R74" t="s">
        <v>331</v>
      </c>
      <c r="S74" t="s">
        <v>332</v>
      </c>
      <c r="T74" t="s">
        <v>333</v>
      </c>
    </row>
    <row r="75" spans="1:20" x14ac:dyDescent="0.35">
      <c r="A75" s="26" t="s">
        <v>16</v>
      </c>
      <c r="B75" s="26" t="s">
        <v>6</v>
      </c>
      <c r="C75" s="29" t="s">
        <v>17</v>
      </c>
      <c r="D75" s="26" t="s">
        <v>18</v>
      </c>
      <c r="E75" s="27"/>
      <c r="F75" s="185"/>
      <c r="G75" s="185"/>
      <c r="H75" s="185"/>
      <c r="I75" s="185"/>
      <c r="J75" s="185"/>
      <c r="K75" s="185"/>
      <c r="L75" s="185"/>
      <c r="M75" s="185"/>
      <c r="N75" s="185"/>
      <c r="O75" s="185"/>
      <c r="P75" s="185"/>
      <c r="Q75" t="str">
        <f t="shared" ca="1" si="3"/>
        <v>Greenland</v>
      </c>
      <c r="R75" t="s">
        <v>334</v>
      </c>
      <c r="S75" t="s">
        <v>335</v>
      </c>
      <c r="T75" t="s">
        <v>336</v>
      </c>
    </row>
    <row r="76" spans="1:20" x14ac:dyDescent="0.35">
      <c r="A76" s="185"/>
      <c r="B76" s="15" t="s">
        <v>925</v>
      </c>
      <c r="C76" s="15" t="s">
        <v>926</v>
      </c>
      <c r="D76" s="185"/>
      <c r="E76" s="32"/>
      <c r="F76" s="185"/>
      <c r="G76" s="185"/>
      <c r="H76" s="185"/>
      <c r="I76" s="185"/>
      <c r="J76" s="185"/>
      <c r="K76" s="185"/>
      <c r="L76" s="185"/>
      <c r="M76" s="185"/>
      <c r="N76" s="185"/>
      <c r="O76" s="185"/>
      <c r="P76" s="185"/>
      <c r="Q76" t="str">
        <f t="shared" ca="1" si="3"/>
        <v>Grenada</v>
      </c>
      <c r="R76" t="s">
        <v>337</v>
      </c>
      <c r="S76" t="s">
        <v>338</v>
      </c>
      <c r="T76" t="s">
        <v>339</v>
      </c>
    </row>
    <row r="77" spans="1:20" x14ac:dyDescent="0.35">
      <c r="A77" s="186" t="str">
        <f t="shared" ref="A77:A83" ca="1" si="4">OFFSET(B77,0,LangOffset,1,1)</f>
        <v>Please select…</v>
      </c>
      <c r="B77" s="185" t="s">
        <v>2</v>
      </c>
      <c r="C77" s="185" t="s">
        <v>167</v>
      </c>
      <c r="D77" s="185" t="s">
        <v>163</v>
      </c>
      <c r="E77" s="185"/>
      <c r="F77" s="185"/>
      <c r="G77" s="185"/>
      <c r="H77" s="185"/>
      <c r="I77" s="185"/>
      <c r="J77" s="185"/>
      <c r="K77" s="185"/>
      <c r="L77" s="185"/>
      <c r="M77" s="185"/>
      <c r="N77" s="185"/>
      <c r="O77" s="185"/>
      <c r="P77" s="185"/>
      <c r="Q77" t="str">
        <f t="shared" ca="1" si="3"/>
        <v>Guatemala</v>
      </c>
      <c r="R77" t="s">
        <v>340</v>
      </c>
      <c r="S77" t="s">
        <v>340</v>
      </c>
      <c r="T77" t="s">
        <v>340</v>
      </c>
    </row>
    <row r="78" spans="1:20" x14ac:dyDescent="0.35">
      <c r="A78" s="186" t="str">
        <f t="shared" ca="1" si="4"/>
        <v>men who have sex with men</v>
      </c>
      <c r="B78" s="185" t="s">
        <v>878</v>
      </c>
      <c r="C78" s="185" t="s">
        <v>879</v>
      </c>
      <c r="D78" s="185" t="s">
        <v>880</v>
      </c>
      <c r="E78" s="185"/>
      <c r="F78" s="185"/>
      <c r="G78" s="185"/>
      <c r="H78" s="185"/>
      <c r="I78" s="185"/>
      <c r="J78" s="185"/>
      <c r="K78" s="185"/>
      <c r="L78" s="185"/>
      <c r="M78" s="185"/>
      <c r="N78" s="185"/>
      <c r="O78" s="185"/>
      <c r="P78" s="185"/>
      <c r="Q78" t="str">
        <f t="shared" ca="1" si="3"/>
        <v>Guinea</v>
      </c>
      <c r="R78" t="s">
        <v>341</v>
      </c>
      <c r="S78" t="s">
        <v>342</v>
      </c>
      <c r="T78" t="s">
        <v>341</v>
      </c>
    </row>
    <row r="79" spans="1:20" x14ac:dyDescent="0.35">
      <c r="A79" s="186" t="str">
        <f t="shared" ca="1" si="4"/>
        <v>sex workers</v>
      </c>
      <c r="B79" s="314" t="s">
        <v>1322</v>
      </c>
      <c r="C79" s="315" t="s">
        <v>1325</v>
      </c>
      <c r="D79" s="314" t="s">
        <v>1327</v>
      </c>
      <c r="E79" s="185"/>
      <c r="F79" s="185"/>
      <c r="G79" s="185"/>
      <c r="H79" s="185"/>
      <c r="I79" s="185"/>
      <c r="J79" s="185"/>
      <c r="K79" s="185"/>
      <c r="L79" s="185"/>
      <c r="M79" s="185"/>
      <c r="N79" s="185"/>
      <c r="O79" s="185"/>
      <c r="P79" s="185"/>
      <c r="Q79" t="str">
        <f t="shared" ca="1" si="3"/>
        <v>Guinea-Bissau</v>
      </c>
      <c r="R79" t="s">
        <v>343</v>
      </c>
      <c r="S79" t="s">
        <v>344</v>
      </c>
      <c r="T79" t="s">
        <v>345</v>
      </c>
    </row>
    <row r="80" spans="1:20" x14ac:dyDescent="0.35">
      <c r="A80" s="186" t="str">
        <f t="shared" ca="1" si="4"/>
        <v>transgender people</v>
      </c>
      <c r="B80" s="185" t="s">
        <v>884</v>
      </c>
      <c r="C80" s="185" t="s">
        <v>885</v>
      </c>
      <c r="D80" s="185" t="s">
        <v>886</v>
      </c>
      <c r="E80" s="185"/>
      <c r="F80" s="185"/>
      <c r="G80" s="185"/>
      <c r="H80" s="185"/>
      <c r="I80" s="185"/>
      <c r="J80" s="185"/>
      <c r="K80" s="185"/>
      <c r="L80" s="185"/>
      <c r="M80" s="185"/>
      <c r="N80" s="185"/>
      <c r="O80" s="185"/>
      <c r="P80" s="185"/>
      <c r="Q80" t="str">
        <f t="shared" ca="1" si="3"/>
        <v>Guyana</v>
      </c>
      <c r="R80" t="s">
        <v>346</v>
      </c>
      <c r="S80" t="s">
        <v>346</v>
      </c>
      <c r="T80" t="s">
        <v>346</v>
      </c>
    </row>
    <row r="81" spans="1:20" x14ac:dyDescent="0.35">
      <c r="A81" s="186" t="str">
        <f t="shared" ca="1" si="4"/>
        <v>people who inject drugs</v>
      </c>
      <c r="B81" s="314" t="s">
        <v>1321</v>
      </c>
      <c r="C81" s="60" t="s">
        <v>1326</v>
      </c>
      <c r="D81" s="60" t="s">
        <v>1328</v>
      </c>
      <c r="E81" s="185"/>
      <c r="F81" s="185"/>
      <c r="G81" s="185"/>
      <c r="H81" s="185"/>
      <c r="I81" s="185"/>
      <c r="J81" s="185"/>
      <c r="K81" s="185"/>
      <c r="L81" s="185"/>
      <c r="M81" s="185"/>
      <c r="N81" s="185"/>
      <c r="O81" s="185"/>
      <c r="P81" s="185"/>
      <c r="Q81" t="str">
        <f t="shared" ca="1" si="3"/>
        <v>Haiti</v>
      </c>
      <c r="R81" t="s">
        <v>347</v>
      </c>
      <c r="S81" t="s">
        <v>348</v>
      </c>
      <c r="T81" t="s">
        <v>349</v>
      </c>
    </row>
    <row r="82" spans="1:20" x14ac:dyDescent="0.35">
      <c r="A82" s="186" t="str">
        <f t="shared" ca="1" si="4"/>
        <v>people in prisons and other closed settings</v>
      </c>
      <c r="B82" s="54" t="s">
        <v>887</v>
      </c>
      <c r="C82" s="65" t="s">
        <v>888</v>
      </c>
      <c r="D82" s="60" t="s">
        <v>889</v>
      </c>
      <c r="E82" s="185"/>
      <c r="F82" s="185"/>
      <c r="G82" s="185"/>
      <c r="H82" s="185"/>
      <c r="I82" s="185"/>
      <c r="J82" s="185"/>
      <c r="K82" s="185"/>
      <c r="L82" s="185"/>
      <c r="M82" s="185"/>
      <c r="N82" s="185"/>
      <c r="O82" s="185"/>
      <c r="P82" s="185"/>
      <c r="Q82" t="str">
        <f t="shared" ca="1" si="3"/>
        <v>Holy See</v>
      </c>
      <c r="R82" t="s">
        <v>350</v>
      </c>
      <c r="S82" t="s">
        <v>351</v>
      </c>
      <c r="T82" t="s">
        <v>352</v>
      </c>
    </row>
    <row r="83" spans="1:20" x14ac:dyDescent="0.35">
      <c r="A83" s="186" t="str">
        <f t="shared" ca="1" si="4"/>
        <v>adolescent girls and young women in high incidence settings</v>
      </c>
      <c r="B83" s="54" t="s">
        <v>1320</v>
      </c>
      <c r="C83" s="61" t="s">
        <v>1324</v>
      </c>
      <c r="D83" s="314" t="s">
        <v>1323</v>
      </c>
      <c r="E83" s="185"/>
      <c r="F83" s="185"/>
      <c r="G83" s="185"/>
      <c r="H83" s="185"/>
      <c r="I83" s="185"/>
      <c r="J83" s="185"/>
      <c r="K83" s="185"/>
      <c r="L83" s="185"/>
      <c r="M83" s="185"/>
      <c r="N83" s="185"/>
      <c r="O83" s="185"/>
      <c r="P83" s="185"/>
      <c r="Q83" t="str">
        <f t="shared" ca="1" si="3"/>
        <v>Honduras</v>
      </c>
      <c r="R83" t="s">
        <v>353</v>
      </c>
      <c r="S83" t="s">
        <v>353</v>
      </c>
      <c r="T83" t="s">
        <v>353</v>
      </c>
    </row>
    <row r="84" spans="1:20" x14ac:dyDescent="0.35">
      <c r="A84" s="186" t="str">
        <f ca="1">OFFSET(B84,0,LangOffset,1,1)</f>
        <v>other vulnerable populations - please specify in the comments</v>
      </c>
      <c r="B84" s="185" t="s">
        <v>899</v>
      </c>
      <c r="C84" s="185" t="s">
        <v>927</v>
      </c>
      <c r="D84" s="185" t="s">
        <v>901</v>
      </c>
      <c r="E84" s="185"/>
      <c r="F84" s="185"/>
      <c r="G84" s="185"/>
      <c r="H84" s="185"/>
      <c r="I84" s="185"/>
      <c r="J84" s="185"/>
      <c r="K84" s="185"/>
      <c r="L84" s="185"/>
      <c r="M84" s="185"/>
      <c r="N84" s="185"/>
      <c r="O84" s="185"/>
      <c r="P84" s="185"/>
      <c r="Q84" t="str">
        <f t="shared" ca="1" si="3"/>
        <v>Hungary</v>
      </c>
      <c r="R84" t="s">
        <v>354</v>
      </c>
      <c r="S84" t="s">
        <v>355</v>
      </c>
      <c r="T84" t="s">
        <v>356</v>
      </c>
    </row>
    <row r="85" spans="1:20" x14ac:dyDescent="0.35">
      <c r="A85" s="186" t="str">
        <f ca="1">OFFSET(B85,0,LangOffset,1,1)</f>
        <v>men in high prevalence settings</v>
      </c>
      <c r="B85" s="54" t="s">
        <v>893</v>
      </c>
      <c r="C85" s="61" t="s">
        <v>894</v>
      </c>
      <c r="D85" s="60" t="s">
        <v>895</v>
      </c>
      <c r="E85" s="185"/>
      <c r="F85" s="185"/>
      <c r="G85" s="185"/>
      <c r="H85" s="185"/>
      <c r="I85" s="185"/>
      <c r="J85" s="185"/>
      <c r="K85" s="185"/>
      <c r="L85" s="185"/>
      <c r="M85" s="185"/>
      <c r="N85" s="185"/>
      <c r="O85" s="185"/>
      <c r="P85" s="185"/>
      <c r="Q85" t="str">
        <f t="shared" ca="1" si="3"/>
        <v>Iceland</v>
      </c>
      <c r="R85" t="s">
        <v>357</v>
      </c>
      <c r="S85" t="s">
        <v>358</v>
      </c>
      <c r="T85" t="s">
        <v>359</v>
      </c>
    </row>
    <row r="86" spans="1:20" x14ac:dyDescent="0.35">
      <c r="A86" s="185"/>
      <c r="B86" s="185"/>
      <c r="C86" s="185"/>
      <c r="D86" s="185"/>
      <c r="E86" s="185"/>
      <c r="F86" s="185"/>
      <c r="G86" s="185"/>
      <c r="H86" s="185"/>
      <c r="I86" s="185"/>
      <c r="J86" s="185"/>
      <c r="K86" s="185"/>
      <c r="L86" s="185"/>
      <c r="M86" s="185"/>
      <c r="N86" s="185"/>
      <c r="O86" s="185"/>
      <c r="P86" s="185"/>
      <c r="Q86" t="str">
        <f t="shared" ca="1" si="3"/>
        <v>India</v>
      </c>
      <c r="R86" t="s">
        <v>360</v>
      </c>
      <c r="S86" t="s">
        <v>361</v>
      </c>
      <c r="T86" t="s">
        <v>360</v>
      </c>
    </row>
    <row r="87" spans="1:20" x14ac:dyDescent="0.35">
      <c r="A87" s="185"/>
      <c r="B87" s="15" t="s">
        <v>928</v>
      </c>
      <c r="C87" s="66" t="s">
        <v>929</v>
      </c>
      <c r="D87" s="185"/>
      <c r="E87" s="32"/>
      <c r="F87" s="185"/>
      <c r="G87" s="185"/>
      <c r="H87" s="185"/>
      <c r="I87" s="185"/>
      <c r="J87" s="185"/>
      <c r="K87" s="185"/>
      <c r="L87" s="185"/>
      <c r="M87" s="185"/>
      <c r="N87" s="185"/>
      <c r="O87" s="185"/>
      <c r="P87" s="185"/>
      <c r="Q87" t="str">
        <f t="shared" ca="1" si="3"/>
        <v>Indonesia</v>
      </c>
      <c r="R87" t="s">
        <v>362</v>
      </c>
      <c r="S87" t="s">
        <v>363</v>
      </c>
      <c r="T87" t="s">
        <v>362</v>
      </c>
    </row>
    <row r="88" spans="1:20" x14ac:dyDescent="0.35">
      <c r="A88" s="186" t="str">
        <f t="shared" ref="A88:A93" ca="1" si="5">OFFSET(B88,0,LangOffset,1,1)</f>
        <v>Please select…</v>
      </c>
      <c r="B88" s="185" t="s">
        <v>2</v>
      </c>
      <c r="C88" s="185" t="s">
        <v>167</v>
      </c>
      <c r="D88" s="185" t="s">
        <v>163</v>
      </c>
      <c r="E88" s="185"/>
      <c r="F88" s="185"/>
      <c r="G88" s="185"/>
      <c r="H88" s="185"/>
      <c r="I88" s="185"/>
      <c r="J88" s="185"/>
      <c r="K88" s="185"/>
      <c r="L88" s="185"/>
      <c r="M88" s="185"/>
      <c r="N88" s="185"/>
      <c r="O88" s="185"/>
      <c r="P88" s="185"/>
      <c r="Q88" t="str">
        <f t="shared" ca="1" si="3"/>
        <v>Iran (Islamic Republic)</v>
      </c>
      <c r="R88" t="s">
        <v>364</v>
      </c>
      <c r="S88" t="s">
        <v>365</v>
      </c>
      <c r="T88" t="s">
        <v>366</v>
      </c>
    </row>
    <row r="89" spans="1:20" x14ac:dyDescent="0.35">
      <c r="A89" s="186" t="str">
        <f t="shared" ca="1" si="5"/>
        <v>Number of PWID who received any PrEP product at least once during the reporting period</v>
      </c>
      <c r="B89" s="327" t="s">
        <v>1370</v>
      </c>
      <c r="C89" s="54" t="s">
        <v>1375</v>
      </c>
      <c r="D89" s="317" t="s">
        <v>1380</v>
      </c>
      <c r="E89" s="185"/>
      <c r="F89" s="185"/>
      <c r="G89" s="185"/>
      <c r="H89" s="185"/>
      <c r="I89" s="185"/>
      <c r="J89" s="185"/>
      <c r="K89" s="185"/>
      <c r="L89" s="185"/>
      <c r="M89" s="185"/>
      <c r="N89" s="185"/>
      <c r="O89" s="185"/>
      <c r="P89" s="185"/>
      <c r="Q89" t="str">
        <f t="shared" ca="1" si="3"/>
        <v>Iraq</v>
      </c>
      <c r="R89" t="s">
        <v>367</v>
      </c>
      <c r="S89" t="s">
        <v>368</v>
      </c>
      <c r="T89" t="s">
        <v>367</v>
      </c>
    </row>
    <row r="90" spans="1:20" x14ac:dyDescent="0.35">
      <c r="A90" s="186" t="str">
        <f t="shared" ca="1" si="5"/>
        <v>Number of men who have sex with men (MSM) who received any PrEP product at least once during the reporting period</v>
      </c>
      <c r="B90" s="327" t="s">
        <v>1371</v>
      </c>
      <c r="C90" s="54" t="s">
        <v>1376</v>
      </c>
      <c r="D90" s="317" t="s">
        <v>1381</v>
      </c>
      <c r="E90" s="185"/>
      <c r="F90" s="185"/>
      <c r="G90" s="185"/>
      <c r="H90" s="185"/>
      <c r="I90" s="185"/>
      <c r="J90" s="185"/>
      <c r="K90" s="185"/>
      <c r="L90" s="185"/>
      <c r="M90" s="185"/>
      <c r="N90" s="185"/>
      <c r="O90" s="185"/>
      <c r="P90" s="185"/>
      <c r="Q90" t="str">
        <f t="shared" ca="1" si="3"/>
        <v>Ireland</v>
      </c>
      <c r="R90" t="s">
        <v>369</v>
      </c>
      <c r="S90" t="s">
        <v>370</v>
      </c>
      <c r="T90" t="s">
        <v>371</v>
      </c>
    </row>
    <row r="91" spans="1:20" x14ac:dyDescent="0.35">
      <c r="A91" s="186" t="str">
        <f t="shared" ca="1" si="5"/>
        <v>Number of transgender people (TG) who received any PrEP product at least once during the reporting period</v>
      </c>
      <c r="B91" s="327" t="s">
        <v>1372</v>
      </c>
      <c r="C91" s="54" t="s">
        <v>1377</v>
      </c>
      <c r="D91" s="54" t="s">
        <v>1382</v>
      </c>
      <c r="E91" s="185"/>
      <c r="F91" s="185"/>
      <c r="G91" s="185"/>
      <c r="H91" s="185"/>
      <c r="I91" s="185"/>
      <c r="J91" s="185"/>
      <c r="K91" s="185"/>
      <c r="L91" s="185"/>
      <c r="M91" s="185"/>
      <c r="N91" s="185"/>
      <c r="O91" s="185"/>
      <c r="P91" s="185"/>
      <c r="Q91" t="str">
        <f t="shared" ca="1" si="3"/>
        <v>Israel</v>
      </c>
      <c r="R91" t="s">
        <v>372</v>
      </c>
      <c r="S91" t="s">
        <v>373</v>
      </c>
      <c r="T91" t="s">
        <v>372</v>
      </c>
    </row>
    <row r="92" spans="1:20" x14ac:dyDescent="0.35">
      <c r="A92" s="186" t="str">
        <f t="shared" ca="1" si="5"/>
        <v>Number of sex workers (SW) who received any PrEP product at least once during the reporting period</v>
      </c>
      <c r="B92" s="327" t="s">
        <v>1373</v>
      </c>
      <c r="C92" s="54" t="s">
        <v>1378</v>
      </c>
      <c r="D92" s="317" t="s">
        <v>1383</v>
      </c>
      <c r="E92" s="185"/>
      <c r="F92" s="185"/>
      <c r="G92" s="185"/>
      <c r="H92" s="185"/>
      <c r="I92" s="185"/>
      <c r="J92" s="185"/>
      <c r="K92" s="185"/>
      <c r="L92" s="185"/>
      <c r="M92" s="185"/>
      <c r="N92" s="185"/>
      <c r="O92" s="185"/>
      <c r="P92" s="185"/>
      <c r="Q92" t="str">
        <f t="shared" ca="1" si="3"/>
        <v>Italy</v>
      </c>
      <c r="R92" t="s">
        <v>374</v>
      </c>
      <c r="S92" t="s">
        <v>375</v>
      </c>
      <c r="T92" t="s">
        <v>376</v>
      </c>
    </row>
    <row r="93" spans="1:20" x14ac:dyDescent="0.35">
      <c r="A93" s="186" t="str">
        <f t="shared" ca="1" si="5"/>
        <v>Number of high risk AGYW who received any PrEP product at least once during the reporting period</v>
      </c>
      <c r="B93" s="83" t="s">
        <v>1374</v>
      </c>
      <c r="C93" s="54" t="s">
        <v>1379</v>
      </c>
      <c r="D93" s="54" t="s">
        <v>1384</v>
      </c>
      <c r="E93" s="185"/>
      <c r="F93" s="185"/>
      <c r="G93" s="185"/>
      <c r="H93" s="185"/>
      <c r="I93" s="185"/>
      <c r="J93" s="185"/>
      <c r="K93" s="185"/>
      <c r="L93" s="185"/>
      <c r="M93" s="185"/>
      <c r="N93" s="185"/>
      <c r="O93" s="185"/>
      <c r="P93" s="185"/>
      <c r="Q93" t="str">
        <f t="shared" ca="1" si="3"/>
        <v>Jamaica</v>
      </c>
      <c r="R93" t="s">
        <v>377</v>
      </c>
      <c r="S93" t="s">
        <v>378</v>
      </c>
      <c r="T93" t="s">
        <v>377</v>
      </c>
    </row>
    <row r="94" spans="1:20" x14ac:dyDescent="0.35">
      <c r="A94" s="186">
        <f ca="1">OFFSET(B95,0,LangOffset,1,1)</f>
        <v>0</v>
      </c>
      <c r="B94" s="52"/>
      <c r="C94" s="185"/>
      <c r="D94" s="185"/>
      <c r="E94" s="185"/>
      <c r="F94" s="185"/>
      <c r="G94" s="185"/>
      <c r="H94" s="185"/>
      <c r="I94" s="185"/>
      <c r="J94" s="185"/>
      <c r="K94" s="185"/>
      <c r="L94" s="185"/>
      <c r="M94" s="185"/>
      <c r="N94" s="185"/>
      <c r="O94" s="185"/>
      <c r="P94" s="185"/>
      <c r="Q94" t="str">
        <f t="shared" ca="1" si="3"/>
        <v>Japan</v>
      </c>
      <c r="R94" t="s">
        <v>379</v>
      </c>
      <c r="S94" t="s">
        <v>380</v>
      </c>
      <c r="T94" t="s">
        <v>381</v>
      </c>
    </row>
    <row r="95" spans="1:20" x14ac:dyDescent="0.35">
      <c r="A95" s="186">
        <f ca="1">OFFSET(B96,0,LangOffset,1,1)</f>
        <v>0</v>
      </c>
      <c r="B95" s="52"/>
      <c r="C95" s="60"/>
      <c r="D95" s="60"/>
      <c r="E95" s="185"/>
      <c r="F95" s="185"/>
      <c r="G95" s="185"/>
      <c r="H95" s="185"/>
      <c r="I95" s="185"/>
      <c r="J95" s="185"/>
      <c r="K95" s="185"/>
      <c r="L95" s="185"/>
      <c r="M95" s="185"/>
      <c r="N95" s="185"/>
      <c r="O95" s="185"/>
      <c r="P95" s="185"/>
      <c r="Q95" t="str">
        <f t="shared" ca="1" si="3"/>
        <v>Jordan</v>
      </c>
      <c r="R95" t="s">
        <v>382</v>
      </c>
      <c r="S95" t="s">
        <v>383</v>
      </c>
      <c r="T95" t="s">
        <v>384</v>
      </c>
    </row>
    <row r="96" spans="1:20" x14ac:dyDescent="0.35">
      <c r="B96" s="185"/>
      <c r="C96" s="185"/>
      <c r="D96" s="185"/>
      <c r="E96" s="185"/>
      <c r="F96" s="185"/>
      <c r="G96" s="185"/>
      <c r="H96" s="185"/>
      <c r="I96" s="185"/>
      <c r="J96" s="185"/>
      <c r="K96" s="185"/>
      <c r="L96" s="185"/>
      <c r="M96" s="185"/>
      <c r="N96" s="185"/>
      <c r="O96" s="185"/>
      <c r="P96" s="185"/>
      <c r="Q96" t="str">
        <f t="shared" ca="1" si="3"/>
        <v>Kazakhstan</v>
      </c>
      <c r="R96" t="s">
        <v>385</v>
      </c>
      <c r="S96" t="s">
        <v>385</v>
      </c>
      <c r="T96" t="s">
        <v>386</v>
      </c>
    </row>
    <row r="97" spans="1:20" x14ac:dyDescent="0.35">
      <c r="A97" s="185"/>
      <c r="B97" s="185"/>
      <c r="C97" s="185"/>
      <c r="D97" s="185"/>
      <c r="E97" s="185"/>
      <c r="F97" s="185"/>
      <c r="G97" s="185"/>
      <c r="H97" s="185"/>
      <c r="I97" s="185"/>
      <c r="J97" s="185"/>
      <c r="K97" s="185"/>
      <c r="L97" s="185"/>
      <c r="M97" s="185"/>
      <c r="N97" s="185"/>
      <c r="O97" s="185"/>
      <c r="P97" s="185"/>
      <c r="Q97" t="str">
        <f t="shared" ca="1" si="3"/>
        <v>Kenya</v>
      </c>
      <c r="R97" t="s">
        <v>387</v>
      </c>
      <c r="S97" t="s">
        <v>387</v>
      </c>
      <c r="T97" t="s">
        <v>387</v>
      </c>
    </row>
    <row r="98" spans="1:20" x14ac:dyDescent="0.35">
      <c r="A98" s="185"/>
      <c r="B98" s="15" t="s">
        <v>930</v>
      </c>
      <c r="C98" s="185"/>
      <c r="D98" s="185"/>
      <c r="E98" s="185"/>
      <c r="F98" s="185"/>
      <c r="G98" s="185"/>
      <c r="H98" s="185"/>
      <c r="I98" s="185"/>
      <c r="J98" s="185"/>
      <c r="K98" s="185"/>
      <c r="L98" s="185"/>
      <c r="M98" s="185"/>
      <c r="N98" s="185"/>
      <c r="O98" s="185"/>
      <c r="P98" s="185"/>
      <c r="Q98" t="str">
        <f t="shared" ca="1" si="3"/>
        <v>Kiribati</v>
      </c>
      <c r="R98" t="s">
        <v>388</v>
      </c>
      <c r="S98" t="s">
        <v>388</v>
      </c>
      <c r="T98" t="s">
        <v>388</v>
      </c>
    </row>
    <row r="99" spans="1:20" x14ac:dyDescent="0.35">
      <c r="A99" s="26" t="s">
        <v>16</v>
      </c>
      <c r="B99" s="26" t="s">
        <v>6</v>
      </c>
      <c r="C99" s="29" t="s">
        <v>17</v>
      </c>
      <c r="D99" s="26" t="s">
        <v>18</v>
      </c>
      <c r="E99" s="185"/>
      <c r="F99" s="185"/>
      <c r="G99" s="185"/>
      <c r="H99" s="185"/>
      <c r="I99" s="185"/>
      <c r="J99" s="185"/>
      <c r="K99" s="185"/>
      <c r="L99" s="185"/>
      <c r="M99" s="185"/>
      <c r="N99" s="185"/>
      <c r="O99" s="185"/>
      <c r="P99" s="185"/>
      <c r="Q99" t="str">
        <f t="shared" ca="1" si="3"/>
        <v>Korea (Democratic Peoples Republic)</v>
      </c>
      <c r="R99" t="s">
        <v>389</v>
      </c>
      <c r="S99" t="s">
        <v>390</v>
      </c>
      <c r="T99" t="s">
        <v>391</v>
      </c>
    </row>
    <row r="100" spans="1:20" x14ac:dyDescent="0.35">
      <c r="A100" s="186" t="str">
        <f t="shared" ref="A100" ca="1" si="6">OFFSET(B100,0,LangOffset,1,1)</f>
        <v>Please select…</v>
      </c>
      <c r="B100" s="185" t="s">
        <v>2</v>
      </c>
      <c r="C100" s="185" t="s">
        <v>167</v>
      </c>
      <c r="D100" s="185" t="s">
        <v>163</v>
      </c>
      <c r="E100" s="185"/>
      <c r="F100" s="185"/>
      <c r="G100" s="185"/>
      <c r="H100" s="185"/>
      <c r="I100" s="185"/>
      <c r="J100" s="185"/>
      <c r="K100" s="185"/>
      <c r="L100" s="185"/>
      <c r="M100" s="185"/>
      <c r="N100" s="185"/>
      <c r="O100" s="185"/>
      <c r="P100" s="185"/>
    </row>
    <row r="101" spans="1:20" x14ac:dyDescent="0.35">
      <c r="A101" s="186" t="str">
        <f t="shared" ref="A101:A107" ca="1" si="7">OFFSET(B101,0,LangOffset,1,1)</f>
        <v>Percentage of high risk AGYW that have received an HIV test during the reporting period  in AGYW programs</v>
      </c>
      <c r="B101" s="205" t="s">
        <v>1071</v>
      </c>
      <c r="C101" s="326" t="s">
        <v>1385</v>
      </c>
      <c r="D101" s="326" t="s">
        <v>1392</v>
      </c>
      <c r="E101" s="185"/>
      <c r="F101" s="185"/>
      <c r="G101" s="185"/>
      <c r="H101" s="185"/>
      <c r="I101" s="185"/>
      <c r="J101" s="185"/>
      <c r="K101" s="185"/>
      <c r="L101" s="185"/>
      <c r="M101" s="185"/>
      <c r="N101" s="185"/>
      <c r="O101" s="185"/>
      <c r="P101" s="185"/>
      <c r="Q101" t="str">
        <f t="shared" ca="1" si="3"/>
        <v>Korea (Republic)</v>
      </c>
      <c r="R101" t="s">
        <v>392</v>
      </c>
      <c r="S101" t="s">
        <v>393</v>
      </c>
      <c r="T101" t="s">
        <v>394</v>
      </c>
    </row>
    <row r="102" spans="1:20" x14ac:dyDescent="0.35">
      <c r="A102" s="186" t="str">
        <f t="shared" ca="1" si="7"/>
        <v>Percentage of men who have sex with men (MSM) that have received an HIV test during the reporting period in KP-specific programs and know their results</v>
      </c>
      <c r="B102" s="204" t="s">
        <v>1075</v>
      </c>
      <c r="C102" s="326" t="s">
        <v>1386</v>
      </c>
      <c r="D102" s="326" t="s">
        <v>1393</v>
      </c>
      <c r="E102" s="185"/>
      <c r="F102" s="185"/>
      <c r="G102" s="185"/>
      <c r="H102" s="185"/>
      <c r="I102" s="185"/>
      <c r="J102" s="185"/>
      <c r="K102" s="185"/>
      <c r="L102" s="185"/>
      <c r="M102" s="185"/>
      <c r="N102" s="185"/>
      <c r="O102" s="185"/>
      <c r="P102" s="185"/>
      <c r="Q102" t="str">
        <f t="shared" ca="1" si="3"/>
        <v>Kosovo</v>
      </c>
      <c r="R102" t="s">
        <v>395</v>
      </c>
      <c r="S102" t="s">
        <v>395</v>
      </c>
      <c r="T102" t="s">
        <v>395</v>
      </c>
    </row>
    <row r="103" spans="1:20" x14ac:dyDescent="0.35">
      <c r="A103" s="186" t="str">
        <f t="shared" ca="1" si="7"/>
        <v>Percentage of transgender people (TG) that have received an HIV test during the reporting period in KP-specific programs and know their results</v>
      </c>
      <c r="B103" s="204" t="s">
        <v>1076</v>
      </c>
      <c r="C103" s="326" t="s">
        <v>1387</v>
      </c>
      <c r="D103" s="326" t="s">
        <v>1394</v>
      </c>
      <c r="E103" s="185"/>
      <c r="F103" s="185"/>
      <c r="G103" s="185"/>
      <c r="H103" s="185"/>
      <c r="I103" s="185"/>
      <c r="J103" s="185"/>
      <c r="K103" s="185"/>
      <c r="L103" s="185"/>
      <c r="M103" s="185"/>
      <c r="N103" s="185"/>
      <c r="O103" s="185"/>
      <c r="P103" s="185"/>
      <c r="Q103" t="str">
        <f t="shared" ca="1" si="3"/>
        <v>Kuwait</v>
      </c>
      <c r="R103" t="s">
        <v>396</v>
      </c>
      <c r="S103" t="s">
        <v>397</v>
      </c>
      <c r="T103" t="s">
        <v>396</v>
      </c>
    </row>
    <row r="104" spans="1:20" x14ac:dyDescent="0.35">
      <c r="A104" s="186" t="str">
        <f t="shared" ca="1" si="7"/>
        <v>Percentage of sex workers that have received an HIV test during the reporting period in KP-specific programs and know their results</v>
      </c>
      <c r="B104" s="192" t="s">
        <v>931</v>
      </c>
      <c r="C104" s="326" t="s">
        <v>1388</v>
      </c>
      <c r="D104" s="326" t="s">
        <v>1395</v>
      </c>
      <c r="E104" s="185"/>
      <c r="F104" s="185"/>
      <c r="G104" s="185"/>
      <c r="H104" s="185"/>
      <c r="I104" s="185"/>
      <c r="J104" s="185"/>
      <c r="K104" s="185"/>
      <c r="L104" s="185"/>
      <c r="M104" s="185"/>
      <c r="N104" s="185"/>
      <c r="O104" s="185"/>
      <c r="P104" s="185"/>
      <c r="Q104" t="str">
        <f t="shared" ca="1" si="3"/>
        <v>Kyrgyzstan</v>
      </c>
      <c r="R104" t="s">
        <v>398</v>
      </c>
      <c r="S104" t="s">
        <v>399</v>
      </c>
      <c r="T104" t="s">
        <v>400</v>
      </c>
    </row>
    <row r="105" spans="1:20" x14ac:dyDescent="0.35">
      <c r="A105" s="186" t="str">
        <f t="shared" ca="1" si="7"/>
        <v>Percentage of people who inject drugs that have received an HIV test during the reporting period in KP-specific programs and know their results</v>
      </c>
      <c r="B105" s="192" t="s">
        <v>932</v>
      </c>
      <c r="C105" s="326" t="s">
        <v>1389</v>
      </c>
      <c r="D105" s="326" t="s">
        <v>1396</v>
      </c>
      <c r="E105" s="185"/>
      <c r="F105" s="185"/>
      <c r="G105" s="185"/>
      <c r="H105" s="185"/>
      <c r="I105" s="185"/>
      <c r="J105" s="185"/>
      <c r="K105" s="185"/>
      <c r="L105" s="185"/>
      <c r="M105" s="185"/>
      <c r="N105" s="185"/>
      <c r="O105" s="185"/>
      <c r="P105" s="185"/>
      <c r="Q105" t="str">
        <f t="shared" ca="1" si="3"/>
        <v>Lao (Peoples Democratic Republic)</v>
      </c>
      <c r="R105" t="s">
        <v>401</v>
      </c>
      <c r="S105" t="s">
        <v>402</v>
      </c>
      <c r="T105" t="s">
        <v>403</v>
      </c>
    </row>
    <row r="106" spans="1:20" x14ac:dyDescent="0.35">
      <c r="A106" s="186" t="str">
        <f t="shared" ca="1" si="7"/>
        <v>Percentage of people in prisons and other closed settings that have received an HIV test during the reporting period and know their results</v>
      </c>
      <c r="B106" s="192" t="s">
        <v>933</v>
      </c>
      <c r="C106" s="326" t="s">
        <v>1390</v>
      </c>
      <c r="D106" s="326" t="s">
        <v>1397</v>
      </c>
      <c r="E106" s="185"/>
      <c r="F106" s="185"/>
      <c r="G106" s="185"/>
      <c r="H106" s="185"/>
      <c r="I106" s="185"/>
      <c r="J106" s="185"/>
      <c r="K106" s="185"/>
      <c r="L106" s="185"/>
      <c r="M106" s="185"/>
      <c r="N106" s="185"/>
      <c r="O106" s="185"/>
      <c r="P106" s="185"/>
      <c r="Q106" t="str">
        <f t="shared" ca="1" si="3"/>
        <v>Latvia</v>
      </c>
      <c r="R106" t="s">
        <v>404</v>
      </c>
      <c r="S106" t="s">
        <v>405</v>
      </c>
      <c r="T106" t="s">
        <v>406</v>
      </c>
    </row>
    <row r="107" spans="1:20" x14ac:dyDescent="0.35">
      <c r="A107" s="186" t="str">
        <f t="shared" ca="1" si="7"/>
        <v>Percentage of other vulnerable populations that have received an HIV test during the reporting period and know their results</v>
      </c>
      <c r="B107" s="192" t="s">
        <v>934</v>
      </c>
      <c r="C107" s="326" t="s">
        <v>1391</v>
      </c>
      <c r="D107" s="326" t="s">
        <v>1398</v>
      </c>
      <c r="E107" s="185"/>
      <c r="F107" s="185"/>
      <c r="G107" s="185"/>
      <c r="H107" s="185"/>
      <c r="I107" s="185"/>
      <c r="J107" s="185"/>
      <c r="K107" s="185"/>
      <c r="L107" s="185"/>
      <c r="M107" s="185"/>
      <c r="N107" s="185"/>
      <c r="O107" s="185"/>
      <c r="P107" s="185"/>
      <c r="Q107" t="str">
        <f t="shared" ca="1" si="3"/>
        <v>Lebanon</v>
      </c>
      <c r="R107" t="s">
        <v>407</v>
      </c>
      <c r="S107" t="s">
        <v>408</v>
      </c>
      <c r="T107" t="s">
        <v>409</v>
      </c>
    </row>
    <row r="108" spans="1:20" x14ac:dyDescent="0.35">
      <c r="A108" s="185"/>
      <c r="B108" s="185"/>
      <c r="C108" s="185"/>
      <c r="D108" s="185"/>
      <c r="E108" s="185"/>
      <c r="F108" s="185"/>
      <c r="G108" s="185"/>
      <c r="H108" s="185"/>
      <c r="I108" s="185"/>
      <c r="J108" s="185"/>
      <c r="K108" s="185"/>
      <c r="L108" s="185"/>
      <c r="M108" s="185"/>
      <c r="N108" s="185"/>
      <c r="O108" s="185"/>
      <c r="P108" s="185"/>
      <c r="Q108" t="str">
        <f t="shared" ca="1" si="3"/>
        <v>Lesotho</v>
      </c>
      <c r="R108" t="s">
        <v>410</v>
      </c>
      <c r="S108" t="s">
        <v>410</v>
      </c>
      <c r="T108" t="s">
        <v>410</v>
      </c>
    </row>
    <row r="109" spans="1:20" x14ac:dyDescent="0.35">
      <c r="A109" s="185"/>
      <c r="B109" s="185"/>
      <c r="C109" s="185"/>
      <c r="D109" s="185"/>
      <c r="E109" s="185"/>
      <c r="F109" s="185"/>
      <c r="G109" s="185"/>
      <c r="H109" s="185"/>
      <c r="I109" s="185"/>
      <c r="J109" s="185"/>
      <c r="K109" s="185"/>
      <c r="L109" s="185"/>
      <c r="M109" s="185"/>
      <c r="N109" s="185"/>
      <c r="O109" s="185"/>
      <c r="P109" s="185"/>
      <c r="Q109" t="str">
        <f t="shared" ca="1" si="3"/>
        <v>Liberia</v>
      </c>
      <c r="R109" t="s">
        <v>411</v>
      </c>
      <c r="S109" t="s">
        <v>411</v>
      </c>
      <c r="T109" t="s">
        <v>411</v>
      </c>
    </row>
    <row r="110" spans="1:20" x14ac:dyDescent="0.35">
      <c r="A110" s="185"/>
      <c r="B110" s="15" t="s">
        <v>935</v>
      </c>
      <c r="C110" s="185"/>
      <c r="D110" s="185"/>
      <c r="E110" s="185"/>
      <c r="F110" s="15" t="s">
        <v>936</v>
      </c>
      <c r="G110" s="185"/>
      <c r="H110" s="185"/>
      <c r="I110" s="185"/>
      <c r="J110" s="185"/>
      <c r="K110" s="185"/>
      <c r="L110" s="185"/>
      <c r="M110" s="185"/>
      <c r="N110" s="185"/>
      <c r="O110" s="185"/>
      <c r="P110" s="185"/>
      <c r="Q110" t="str">
        <f t="shared" ca="1" si="3"/>
        <v>Libya</v>
      </c>
      <c r="R110" t="s">
        <v>412</v>
      </c>
      <c r="S110" t="s">
        <v>413</v>
      </c>
      <c r="T110" t="s">
        <v>414</v>
      </c>
    </row>
    <row r="111" spans="1:20" x14ac:dyDescent="0.35">
      <c r="A111" s="26" t="s">
        <v>16</v>
      </c>
      <c r="B111" s="26" t="s">
        <v>6</v>
      </c>
      <c r="C111" s="29" t="s">
        <v>17</v>
      </c>
      <c r="D111" s="26" t="s">
        <v>18</v>
      </c>
      <c r="E111" s="26" t="s">
        <v>16</v>
      </c>
      <c r="F111" s="26" t="s">
        <v>6</v>
      </c>
      <c r="G111" s="29" t="s">
        <v>17</v>
      </c>
      <c r="H111" s="26" t="s">
        <v>18</v>
      </c>
      <c r="I111" s="185"/>
      <c r="J111" s="185"/>
      <c r="K111" s="185"/>
      <c r="L111" s="185"/>
      <c r="M111" s="185"/>
      <c r="N111" s="185"/>
      <c r="O111" s="185"/>
      <c r="P111" s="185"/>
      <c r="Q111" t="str">
        <f t="shared" ca="1" si="3"/>
        <v>Liechtenstein</v>
      </c>
      <c r="R111" t="s">
        <v>415</v>
      </c>
      <c r="S111" t="s">
        <v>415</v>
      </c>
      <c r="T111" t="s">
        <v>415</v>
      </c>
    </row>
    <row r="112" spans="1:20" x14ac:dyDescent="0.35">
      <c r="A112" s="186" t="str">
        <f t="shared" ref="A112" ca="1" si="8">OFFSET(B112,0,LangOffset,1,1)</f>
        <v>Please select…</v>
      </c>
      <c r="B112" s="185" t="s">
        <v>2</v>
      </c>
      <c r="C112" s="185" t="s">
        <v>167</v>
      </c>
      <c r="D112" s="185" t="s">
        <v>163</v>
      </c>
      <c r="E112" s="186" t="str">
        <f t="shared" ref="E112" ca="1" si="9">OFFSET(F112,0,LangOffset,1,1)</f>
        <v>Please select…</v>
      </c>
      <c r="F112" s="185" t="s">
        <v>2</v>
      </c>
      <c r="G112" s="185" t="s">
        <v>167</v>
      </c>
      <c r="H112" s="185" t="s">
        <v>163</v>
      </c>
      <c r="I112" s="185"/>
      <c r="J112" s="185"/>
      <c r="K112" s="185"/>
      <c r="L112" s="185"/>
      <c r="M112" s="185"/>
      <c r="N112" s="185"/>
      <c r="O112" s="185"/>
      <c r="P112" s="185"/>
    </row>
    <row r="113" spans="1:20" x14ac:dyDescent="0.35">
      <c r="A113" s="186" t="str">
        <f t="shared" ref="A113:A119" ca="1" si="10">OFFSET(B113,0,LangOffset,1,1)</f>
        <v>Prevention package for AGYW and their male sexual partners in high HIV incidence settings</v>
      </c>
      <c r="B113" s="327" t="s">
        <v>1339</v>
      </c>
      <c r="C113" s="328" t="s">
        <v>937</v>
      </c>
      <c r="D113" s="328" t="s">
        <v>938</v>
      </c>
      <c r="E113" s="186" t="str">
        <f t="shared" ref="E113:E119" ca="1" si="11">OFFSET(F113,0,LangOffset,1,1)</f>
        <v>Percentage of high risk adolescent girls and young women reached with HIV prevention programs- defined package of services</v>
      </c>
      <c r="F113" s="192" t="s">
        <v>939</v>
      </c>
      <c r="G113" s="328" t="s">
        <v>1403</v>
      </c>
      <c r="H113" s="328" t="s">
        <v>1404</v>
      </c>
      <c r="I113" s="185"/>
      <c r="J113" s="185"/>
      <c r="K113" s="185"/>
      <c r="L113" s="185"/>
      <c r="M113" s="185"/>
      <c r="N113" s="185"/>
      <c r="O113" s="185"/>
      <c r="P113" s="185"/>
      <c r="Q113" t="str">
        <f t="shared" ca="1" si="3"/>
        <v>Lithuania</v>
      </c>
      <c r="R113" t="s">
        <v>416</v>
      </c>
      <c r="S113" t="s">
        <v>417</v>
      </c>
      <c r="T113" t="s">
        <v>418</v>
      </c>
    </row>
    <row r="114" spans="1:20" x14ac:dyDescent="0.35">
      <c r="A114" s="186" t="str">
        <f t="shared" ca="1" si="10"/>
        <v>Prevention package for men who have sex with men (MSM) and their sexual partners</v>
      </c>
      <c r="B114" s="327" t="s">
        <v>1072</v>
      </c>
      <c r="C114" s="328" t="s">
        <v>940</v>
      </c>
      <c r="D114" s="328" t="s">
        <v>941</v>
      </c>
      <c r="E114" s="186" t="str">
        <f t="shared" ca="1" si="11"/>
        <v>Percentage of men who have sex with men reached with HIV prevention programs - defined package of services</v>
      </c>
      <c r="F114" s="192" t="s">
        <v>942</v>
      </c>
      <c r="G114" s="328" t="s">
        <v>1399</v>
      </c>
      <c r="H114" s="328" t="s">
        <v>1408</v>
      </c>
      <c r="I114" s="185"/>
      <c r="J114" s="185"/>
      <c r="K114" s="185"/>
      <c r="L114" s="185"/>
      <c r="M114" s="185"/>
      <c r="N114" s="185"/>
      <c r="O114" s="185"/>
      <c r="P114" s="185"/>
      <c r="Q114" t="str">
        <f t="shared" ca="1" si="3"/>
        <v>Luxembourg</v>
      </c>
      <c r="R114" t="s">
        <v>419</v>
      </c>
      <c r="S114" t="s">
        <v>419</v>
      </c>
      <c r="T114" t="s">
        <v>420</v>
      </c>
    </row>
    <row r="115" spans="1:20" x14ac:dyDescent="0.35">
      <c r="A115" s="186" t="str">
        <f t="shared" ca="1" si="10"/>
        <v>Prevention package for transgender people and their sexual partners</v>
      </c>
      <c r="B115" s="327" t="s">
        <v>1073</v>
      </c>
      <c r="C115" s="328" t="s">
        <v>943</v>
      </c>
      <c r="D115" s="328" t="s">
        <v>944</v>
      </c>
      <c r="E115" s="186" t="str">
        <f t="shared" ca="1" si="11"/>
        <v>Percentage of transgender people reached with HIV prevention programs - defined package of services</v>
      </c>
      <c r="F115" s="192" t="s">
        <v>945</v>
      </c>
      <c r="G115" s="328" t="s">
        <v>1400</v>
      </c>
      <c r="H115" s="328" t="s">
        <v>1407</v>
      </c>
      <c r="I115" s="185"/>
      <c r="J115" s="185"/>
      <c r="K115" s="185"/>
      <c r="L115" s="185"/>
      <c r="M115" s="185"/>
      <c r="N115" s="185"/>
      <c r="O115" s="185"/>
      <c r="P115" s="185"/>
      <c r="Q115" t="str">
        <f t="shared" ca="1" si="3"/>
        <v>Madagascar</v>
      </c>
      <c r="R115" t="s">
        <v>421</v>
      </c>
      <c r="S115" t="s">
        <v>421</v>
      </c>
      <c r="T115" t="s">
        <v>421</v>
      </c>
    </row>
    <row r="116" spans="1:20" x14ac:dyDescent="0.35">
      <c r="A116" s="186" t="str">
        <f t="shared" ca="1" si="10"/>
        <v>Prevention package for sex workers, their clients and other sexual partners</v>
      </c>
      <c r="B116" s="327" t="s">
        <v>1433</v>
      </c>
      <c r="C116" s="328" t="s">
        <v>1409</v>
      </c>
      <c r="D116" s="328" t="s">
        <v>1432</v>
      </c>
      <c r="E116" s="186" t="str">
        <f t="shared" ca="1" si="11"/>
        <v>Percentage of sex workers reached with HIV prevention programs - defined package of services</v>
      </c>
      <c r="F116" s="192" t="s">
        <v>946</v>
      </c>
      <c r="G116" s="328" t="s">
        <v>1401</v>
      </c>
      <c r="H116" s="328" t="s">
        <v>1406</v>
      </c>
      <c r="I116" s="185"/>
      <c r="J116" s="185"/>
      <c r="K116" s="185"/>
      <c r="L116" s="185"/>
      <c r="M116" s="185"/>
      <c r="N116" s="185"/>
      <c r="O116" s="185"/>
      <c r="P116" s="185"/>
      <c r="Q116" t="str">
        <f t="shared" ca="1" si="3"/>
        <v>Malawi</v>
      </c>
      <c r="R116" t="s">
        <v>422</v>
      </c>
      <c r="S116" t="s">
        <v>422</v>
      </c>
      <c r="T116" t="s">
        <v>422</v>
      </c>
    </row>
    <row r="117" spans="1:20" x14ac:dyDescent="0.35">
      <c r="A117" s="186" t="str">
        <f t="shared" ca="1" si="10"/>
        <v xml:space="preserve">Prevention package for people who use drugs (PUD) (injecting and non-injecting) and their sexual partners </v>
      </c>
      <c r="B117" s="327" t="s">
        <v>1074</v>
      </c>
      <c r="C117" s="328" t="s">
        <v>947</v>
      </c>
      <c r="D117" s="328" t="s">
        <v>948</v>
      </c>
      <c r="E117" s="186" t="str">
        <f t="shared" ca="1" si="11"/>
        <v>Percentage of people who inject drugs reached with HIV prevention programs - defined package of services</v>
      </c>
      <c r="F117" s="192" t="s">
        <v>949</v>
      </c>
      <c r="G117" s="328" t="s">
        <v>1402</v>
      </c>
      <c r="H117" s="328" t="s">
        <v>1405</v>
      </c>
      <c r="I117" s="185"/>
      <c r="J117" s="185"/>
      <c r="K117" s="185"/>
      <c r="L117" s="185"/>
      <c r="M117" s="185"/>
      <c r="N117" s="185"/>
      <c r="O117" s="185"/>
      <c r="P117" s="185"/>
      <c r="Q117" t="str">
        <f t="shared" ca="1" si="3"/>
        <v>Malaysia</v>
      </c>
      <c r="R117" t="s">
        <v>423</v>
      </c>
      <c r="S117" t="s">
        <v>424</v>
      </c>
      <c r="T117" t="s">
        <v>425</v>
      </c>
    </row>
    <row r="118" spans="1:20" x14ac:dyDescent="0.35">
      <c r="A118" s="186" t="str">
        <f t="shared" ca="1" si="10"/>
        <v>Prevention package for other vulnerable populations</v>
      </c>
      <c r="B118" s="327" t="s">
        <v>1077</v>
      </c>
      <c r="C118" s="328" t="s">
        <v>950</v>
      </c>
      <c r="D118" s="328" t="s">
        <v>951</v>
      </c>
      <c r="E118" s="186" t="str">
        <f t="shared" ca="1" si="11"/>
        <v>Percentage of other vulnerable populations reached with HIV prevention programs - defined package of services</v>
      </c>
      <c r="F118" s="192" t="s">
        <v>952</v>
      </c>
      <c r="G118" s="328" t="s">
        <v>1411</v>
      </c>
      <c r="H118" s="328" t="s">
        <v>1412</v>
      </c>
      <c r="I118" s="185"/>
      <c r="J118" s="185"/>
      <c r="K118" s="185"/>
      <c r="L118" s="185"/>
      <c r="M118" s="185"/>
      <c r="N118" s="185"/>
      <c r="O118" s="185"/>
      <c r="P118" s="185"/>
      <c r="Q118" t="str">
        <f t="shared" ca="1" si="3"/>
        <v>Maldives</v>
      </c>
      <c r="R118" t="s">
        <v>426</v>
      </c>
      <c r="S118" t="s">
        <v>426</v>
      </c>
      <c r="T118" t="s">
        <v>427</v>
      </c>
    </row>
    <row r="119" spans="1:20" x14ac:dyDescent="0.35">
      <c r="A119" s="186" t="str">
        <f t="shared" ca="1" si="10"/>
        <v>Prevention package for people in prisons and other closed settings</v>
      </c>
      <c r="B119" s="327" t="s">
        <v>1078</v>
      </c>
      <c r="C119" s="328" t="s">
        <v>953</v>
      </c>
      <c r="D119" s="328" t="s">
        <v>954</v>
      </c>
      <c r="E119" s="186" t="str">
        <f t="shared" ca="1" si="11"/>
        <v>Number of people in prisons and other closed settings reached with HIV prevention programs - defined package of services</v>
      </c>
      <c r="F119" s="193" t="s">
        <v>955</v>
      </c>
      <c r="G119" s="328" t="s">
        <v>1410</v>
      </c>
      <c r="H119" s="328" t="s">
        <v>1413</v>
      </c>
      <c r="I119" s="185"/>
      <c r="J119" s="185"/>
      <c r="K119" s="185"/>
      <c r="L119" s="185"/>
      <c r="M119" s="185"/>
      <c r="N119" s="185"/>
      <c r="O119" s="185"/>
      <c r="P119" s="185"/>
      <c r="Q119" t="str">
        <f t="shared" ca="1" si="3"/>
        <v>Mali</v>
      </c>
      <c r="R119" t="s">
        <v>428</v>
      </c>
      <c r="S119" t="s">
        <v>428</v>
      </c>
      <c r="T119" t="s">
        <v>429</v>
      </c>
    </row>
    <row r="120" spans="1:20" x14ac:dyDescent="0.35">
      <c r="A120" s="185"/>
      <c r="B120" s="185"/>
      <c r="C120" s="185"/>
      <c r="D120" s="185"/>
      <c r="E120" s="185"/>
      <c r="F120" s="185"/>
      <c r="G120" s="185"/>
      <c r="H120" s="185"/>
      <c r="I120" s="185"/>
      <c r="J120" s="185"/>
      <c r="K120" s="185"/>
      <c r="L120" s="185"/>
      <c r="M120" s="185"/>
      <c r="N120" s="185"/>
      <c r="O120" s="185"/>
      <c r="P120" s="185"/>
      <c r="Q120" t="str">
        <f t="shared" ca="1" si="3"/>
        <v>Malta</v>
      </c>
      <c r="R120" t="s">
        <v>430</v>
      </c>
      <c r="S120" t="s">
        <v>431</v>
      </c>
      <c r="T120" t="s">
        <v>430</v>
      </c>
    </row>
    <row r="121" spans="1:20" x14ac:dyDescent="0.35">
      <c r="A121" s="185"/>
      <c r="B121" s="185"/>
      <c r="C121" s="185"/>
      <c r="D121" s="185"/>
      <c r="E121" s="185"/>
      <c r="F121" s="185"/>
      <c r="G121" s="185"/>
      <c r="H121" s="185"/>
      <c r="I121" s="185"/>
      <c r="J121" s="185"/>
      <c r="K121" s="185"/>
      <c r="L121" s="185"/>
      <c r="M121" s="185"/>
      <c r="N121" s="185"/>
      <c r="O121" s="185"/>
      <c r="P121" s="185"/>
      <c r="Q121" t="str">
        <f t="shared" ca="1" si="3"/>
        <v>Marshall Islands</v>
      </c>
      <c r="R121" t="s">
        <v>432</v>
      </c>
      <c r="S121" t="s">
        <v>433</v>
      </c>
      <c r="T121" t="s">
        <v>434</v>
      </c>
    </row>
    <row r="122" spans="1:20" x14ac:dyDescent="0.35">
      <c r="A122" s="185"/>
      <c r="B122" s="15" t="s">
        <v>956</v>
      </c>
      <c r="C122" s="185"/>
      <c r="D122" s="185"/>
      <c r="E122" s="185"/>
      <c r="F122" s="185"/>
      <c r="G122" s="185"/>
      <c r="H122" s="185"/>
      <c r="I122" s="185"/>
      <c r="J122" s="185"/>
      <c r="K122" s="185"/>
      <c r="L122" s="185"/>
      <c r="M122" s="185"/>
      <c r="N122" s="185"/>
      <c r="O122" s="185"/>
      <c r="P122" s="185"/>
      <c r="Q122" t="str">
        <f t="shared" ca="1" si="3"/>
        <v>Mauritania</v>
      </c>
      <c r="R122" t="s">
        <v>435</v>
      </c>
      <c r="S122" t="s">
        <v>436</v>
      </c>
      <c r="T122" t="s">
        <v>435</v>
      </c>
    </row>
    <row r="123" spans="1:20" x14ac:dyDescent="0.35">
      <c r="A123" s="26" t="s">
        <v>16</v>
      </c>
      <c r="B123" s="26" t="s">
        <v>6</v>
      </c>
      <c r="C123" s="29" t="s">
        <v>17</v>
      </c>
      <c r="D123" s="26" t="s">
        <v>18</v>
      </c>
      <c r="E123" s="185"/>
      <c r="F123" s="185"/>
      <c r="G123" s="185"/>
      <c r="H123" s="185"/>
      <c r="I123" s="185"/>
      <c r="J123" s="185"/>
      <c r="K123" s="185"/>
      <c r="L123" s="185"/>
      <c r="M123" s="185"/>
      <c r="N123" s="185"/>
      <c r="O123" s="185"/>
      <c r="P123" s="185"/>
      <c r="Q123" t="str">
        <f t="shared" ca="1" si="3"/>
        <v>Mauritius</v>
      </c>
      <c r="R123" t="s">
        <v>437</v>
      </c>
      <c r="S123" t="s">
        <v>438</v>
      </c>
      <c r="T123" t="s">
        <v>439</v>
      </c>
    </row>
    <row r="124" spans="1:20" x14ac:dyDescent="0.35">
      <c r="A124" s="186" t="str">
        <f t="shared" ref="A124" ca="1" si="12">OFFSET(B124,0,LangOffset,1,1)</f>
        <v>Please select…</v>
      </c>
      <c r="B124" s="185" t="s">
        <v>2</v>
      </c>
      <c r="C124" s="185" t="s">
        <v>167</v>
      </c>
      <c r="D124" s="185" t="s">
        <v>163</v>
      </c>
      <c r="E124" s="185"/>
      <c r="F124" s="185"/>
      <c r="G124" s="185"/>
      <c r="H124" s="185"/>
      <c r="I124" s="185"/>
      <c r="J124" s="185"/>
      <c r="K124" s="185"/>
      <c r="L124" s="185"/>
      <c r="M124" s="185"/>
      <c r="N124" s="185"/>
      <c r="O124" s="185"/>
      <c r="P124" s="185"/>
    </row>
    <row r="125" spans="1:20" x14ac:dyDescent="0.35">
      <c r="A125" s="186" t="str">
        <f t="shared" ref="A125:A128" ca="1" si="13">OFFSET(B125,0,LangOffset,1,1)</f>
        <v>Percentage of men who have sex with men reached with HIV prevention programs - defined package of services</v>
      </c>
      <c r="B125" s="192" t="s">
        <v>942</v>
      </c>
      <c r="C125" s="328" t="s">
        <v>1399</v>
      </c>
      <c r="D125" s="328" t="s">
        <v>1408</v>
      </c>
      <c r="E125" s="185"/>
      <c r="F125" s="185"/>
      <c r="G125" s="185"/>
      <c r="H125" s="185"/>
      <c r="I125" s="185"/>
      <c r="J125" s="185"/>
      <c r="K125" s="185"/>
      <c r="L125" s="185"/>
      <c r="M125" s="185"/>
      <c r="N125" s="185"/>
      <c r="O125" s="185"/>
      <c r="P125" s="185"/>
      <c r="Q125" t="str">
        <f t="shared" ca="1" si="3"/>
        <v>Mexico</v>
      </c>
      <c r="R125" t="s">
        <v>440</v>
      </c>
      <c r="S125" t="s">
        <v>441</v>
      </c>
      <c r="T125" t="s">
        <v>442</v>
      </c>
    </row>
    <row r="126" spans="1:20" x14ac:dyDescent="0.35">
      <c r="A126" s="186" t="str">
        <f t="shared" ca="1" si="13"/>
        <v>Percentage of transgender people reached with HIV prevention programs - defined package of services</v>
      </c>
      <c r="B126" s="192" t="s">
        <v>945</v>
      </c>
      <c r="C126" s="328" t="s">
        <v>1400</v>
      </c>
      <c r="D126" s="328" t="s">
        <v>1407</v>
      </c>
      <c r="E126" s="185"/>
      <c r="F126" s="185"/>
      <c r="G126" s="185"/>
      <c r="H126" s="185"/>
      <c r="I126" s="185"/>
      <c r="J126" s="185"/>
      <c r="K126" s="185"/>
      <c r="L126" s="185"/>
      <c r="M126" s="185"/>
      <c r="N126" s="185"/>
      <c r="O126" s="185"/>
      <c r="P126" s="185"/>
      <c r="Q126" t="str">
        <f t="shared" ca="1" si="3"/>
        <v>Micronesia (Federated States)</v>
      </c>
      <c r="R126" t="s">
        <v>443</v>
      </c>
      <c r="S126" t="s">
        <v>444</v>
      </c>
      <c r="T126" t="s">
        <v>445</v>
      </c>
    </row>
    <row r="127" spans="1:20" x14ac:dyDescent="0.35">
      <c r="A127" s="186" t="str">
        <f t="shared" ca="1" si="13"/>
        <v>Percentage of sex workers reached with HIV prevention programs - defined package of services</v>
      </c>
      <c r="B127" s="192" t="s">
        <v>946</v>
      </c>
      <c r="C127" s="328" t="s">
        <v>1401</v>
      </c>
      <c r="D127" s="328" t="s">
        <v>1406</v>
      </c>
      <c r="E127" s="185"/>
      <c r="F127" s="185"/>
      <c r="G127" s="185"/>
      <c r="H127" s="185"/>
      <c r="I127" s="185"/>
      <c r="J127" s="185"/>
      <c r="K127" s="185"/>
      <c r="L127" s="185"/>
      <c r="M127" s="185"/>
      <c r="N127" s="185"/>
      <c r="O127" s="185"/>
      <c r="P127" s="185"/>
      <c r="Q127" t="str">
        <f t="shared" ca="1" si="3"/>
        <v>Moldova</v>
      </c>
      <c r="R127" t="s">
        <v>446</v>
      </c>
      <c r="S127" t="s">
        <v>447</v>
      </c>
      <c r="T127" t="s">
        <v>448</v>
      </c>
    </row>
    <row r="128" spans="1:20" x14ac:dyDescent="0.35">
      <c r="A128" s="186" t="str">
        <f t="shared" ca="1" si="13"/>
        <v>Percentage of people who inject drugs reached with HIV prevention programs - defined package of services</v>
      </c>
      <c r="B128" s="192" t="s">
        <v>949</v>
      </c>
      <c r="C128" s="328" t="s">
        <v>1402</v>
      </c>
      <c r="D128" s="328" t="s">
        <v>1405</v>
      </c>
      <c r="E128" s="185"/>
      <c r="F128" s="185"/>
      <c r="G128" s="185"/>
      <c r="H128" s="185"/>
      <c r="I128" s="185"/>
      <c r="J128" s="185"/>
      <c r="K128" s="185"/>
      <c r="L128" s="185"/>
      <c r="M128" s="185"/>
      <c r="N128" s="185"/>
      <c r="O128" s="185"/>
      <c r="P128" s="185"/>
      <c r="Q128" t="str">
        <f t="shared" ca="1" si="3"/>
        <v>Monaco</v>
      </c>
      <c r="R128" t="s">
        <v>449</v>
      </c>
      <c r="S128" t="s">
        <v>449</v>
      </c>
      <c r="T128" t="s">
        <v>450</v>
      </c>
    </row>
    <row r="129" spans="1:20" x14ac:dyDescent="0.35">
      <c r="A129" s="186" t="str">
        <f ca="1">OFFSET(B129,0,LangOffset,1,1)</f>
        <v>Percentage of high risk adolescent girls and young women reached with HIV prevention programs- defined package of services</v>
      </c>
      <c r="B129" s="192" t="s">
        <v>939</v>
      </c>
      <c r="C129" s="328" t="s">
        <v>1403</v>
      </c>
      <c r="D129" s="328" t="s">
        <v>1404</v>
      </c>
      <c r="E129" s="185"/>
      <c r="F129" s="185"/>
      <c r="G129" s="185"/>
      <c r="H129" s="185"/>
      <c r="I129" s="185"/>
      <c r="J129" s="185"/>
      <c r="K129" s="185"/>
      <c r="L129" s="185"/>
      <c r="M129" s="185"/>
      <c r="N129" s="185"/>
      <c r="O129" s="185"/>
      <c r="P129" s="185"/>
      <c r="Q129" t="str">
        <f t="shared" ca="1" si="3"/>
        <v>Mongolia</v>
      </c>
      <c r="R129" t="s">
        <v>451</v>
      </c>
      <c r="S129" t="s">
        <v>452</v>
      </c>
      <c r="T129" t="s">
        <v>451</v>
      </c>
    </row>
    <row r="130" spans="1:20" x14ac:dyDescent="0.35">
      <c r="A130" s="185"/>
      <c r="B130" s="185"/>
      <c r="C130" s="185"/>
      <c r="D130" s="185"/>
      <c r="E130" s="185"/>
      <c r="F130" s="185"/>
      <c r="G130" s="185"/>
      <c r="H130" s="185"/>
      <c r="I130" s="185"/>
      <c r="J130" s="185"/>
      <c r="K130" s="185"/>
      <c r="L130" s="185"/>
      <c r="M130" s="185"/>
      <c r="N130" s="185"/>
      <c r="O130" s="185"/>
      <c r="P130" s="185"/>
      <c r="Q130" t="str">
        <f t="shared" ca="1" si="3"/>
        <v>Montenegro</v>
      </c>
      <c r="R130" t="s">
        <v>453</v>
      </c>
      <c r="S130" t="s">
        <v>454</v>
      </c>
      <c r="T130" t="s">
        <v>453</v>
      </c>
    </row>
    <row r="131" spans="1:20" x14ac:dyDescent="0.35">
      <c r="A131" s="185"/>
      <c r="B131" s="185"/>
      <c r="C131" s="185"/>
      <c r="D131" s="185"/>
      <c r="E131" s="185"/>
      <c r="F131" s="185"/>
      <c r="G131" s="185"/>
      <c r="H131" s="185"/>
      <c r="I131" s="185"/>
      <c r="J131" s="185"/>
      <c r="K131" s="185"/>
      <c r="L131" s="185"/>
      <c r="M131" s="185"/>
      <c r="N131" s="185"/>
      <c r="O131" s="185"/>
      <c r="P131" s="185"/>
      <c r="Q131" t="str">
        <f t="shared" ca="1" si="3"/>
        <v>Morocco</v>
      </c>
      <c r="R131" t="s">
        <v>455</v>
      </c>
      <c r="S131" t="s">
        <v>456</v>
      </c>
      <c r="T131" t="s">
        <v>457</v>
      </c>
    </row>
    <row r="132" spans="1:20" x14ac:dyDescent="0.35">
      <c r="A132" s="185"/>
      <c r="B132" s="185"/>
      <c r="C132" s="185"/>
      <c r="D132" s="185"/>
      <c r="E132" s="185"/>
      <c r="F132" s="185"/>
      <c r="G132" s="185"/>
      <c r="H132" s="185"/>
      <c r="I132" s="185"/>
      <c r="J132" s="185"/>
      <c r="K132" s="185"/>
      <c r="L132" s="185"/>
      <c r="M132" s="185"/>
      <c r="N132" s="185"/>
      <c r="O132" s="185"/>
      <c r="P132" s="185"/>
      <c r="Q132" t="str">
        <f t="shared" ca="1" si="3"/>
        <v>Mozambique</v>
      </c>
      <c r="R132" t="s">
        <v>458</v>
      </c>
      <c r="S132" t="s">
        <v>458</v>
      </c>
      <c r="T132" t="s">
        <v>458</v>
      </c>
    </row>
    <row r="133" spans="1:20" x14ac:dyDescent="0.35">
      <c r="A133" s="185"/>
      <c r="B133" s="185"/>
      <c r="C133" s="185"/>
      <c r="D133" s="185"/>
      <c r="E133" s="185"/>
      <c r="F133" s="185"/>
      <c r="G133" s="185"/>
      <c r="H133" s="185"/>
      <c r="I133" s="185"/>
      <c r="J133" s="185"/>
      <c r="K133" s="185"/>
      <c r="L133" s="185"/>
      <c r="M133" s="185"/>
      <c r="N133" s="185"/>
      <c r="O133" s="185"/>
      <c r="P133" s="185"/>
      <c r="Q133" t="str">
        <f t="shared" ca="1" si="3"/>
        <v>Myanmar</v>
      </c>
      <c r="R133" t="s">
        <v>459</v>
      </c>
      <c r="S133" t="s">
        <v>460</v>
      </c>
      <c r="T133" t="s">
        <v>459</v>
      </c>
    </row>
    <row r="134" spans="1:20" x14ac:dyDescent="0.35">
      <c r="A134" s="185"/>
      <c r="B134" s="185"/>
      <c r="C134" s="185"/>
      <c r="D134" s="185"/>
      <c r="E134" s="185"/>
      <c r="F134" s="185"/>
      <c r="G134" s="185"/>
      <c r="H134" s="185"/>
      <c r="I134" s="185"/>
      <c r="J134" s="185"/>
      <c r="K134" s="185"/>
      <c r="L134" s="185"/>
      <c r="M134" s="185"/>
      <c r="N134" s="185"/>
      <c r="O134" s="185"/>
      <c r="P134" s="185"/>
      <c r="Q134" t="str">
        <f t="shared" ca="1" si="3"/>
        <v>Namibia</v>
      </c>
      <c r="R134" t="s">
        <v>461</v>
      </c>
      <c r="S134" t="s">
        <v>462</v>
      </c>
      <c r="T134" t="s">
        <v>461</v>
      </c>
    </row>
    <row r="135" spans="1:20" x14ac:dyDescent="0.35">
      <c r="A135" s="185"/>
      <c r="B135" s="15" t="s">
        <v>957</v>
      </c>
      <c r="C135" s="185"/>
      <c r="D135" s="185"/>
      <c r="E135" s="185"/>
      <c r="F135" s="15" t="s">
        <v>958</v>
      </c>
      <c r="G135" s="185"/>
      <c r="H135" s="185"/>
      <c r="I135" s="185"/>
      <c r="J135" s="185"/>
      <c r="K135" s="185"/>
      <c r="L135" s="185"/>
      <c r="M135" s="185"/>
      <c r="N135" s="185"/>
      <c r="O135" s="185"/>
      <c r="P135" s="185"/>
      <c r="Q135" t="str">
        <f t="shared" ref="Q135:Q198" ca="1" si="14">OFFSET($R135,0,LangOffset,1,1)</f>
        <v>Nauru</v>
      </c>
      <c r="R135" t="s">
        <v>463</v>
      </c>
      <c r="S135" t="s">
        <v>463</v>
      </c>
      <c r="T135" t="s">
        <v>463</v>
      </c>
    </row>
    <row r="136" spans="1:20" x14ac:dyDescent="0.35">
      <c r="A136" s="26" t="s">
        <v>16</v>
      </c>
      <c r="B136" s="26" t="s">
        <v>6</v>
      </c>
      <c r="C136" s="29" t="s">
        <v>17</v>
      </c>
      <c r="D136" s="26" t="s">
        <v>18</v>
      </c>
      <c r="E136" s="26" t="s">
        <v>16</v>
      </c>
      <c r="F136" s="26" t="s">
        <v>6</v>
      </c>
      <c r="G136" s="29" t="s">
        <v>17</v>
      </c>
      <c r="H136" s="26" t="s">
        <v>18</v>
      </c>
      <c r="I136" s="185"/>
      <c r="J136" s="185"/>
      <c r="K136" s="185"/>
      <c r="L136" s="185"/>
      <c r="M136" s="185"/>
      <c r="N136" s="185"/>
      <c r="O136" s="185"/>
      <c r="P136" s="185"/>
      <c r="Q136" t="str">
        <f t="shared" ca="1" si="14"/>
        <v>Nepal</v>
      </c>
      <c r="R136" t="s">
        <v>464</v>
      </c>
      <c r="S136" t="s">
        <v>465</v>
      </c>
      <c r="T136" t="s">
        <v>464</v>
      </c>
    </row>
    <row r="137" spans="1:20" x14ac:dyDescent="0.35">
      <c r="A137" s="186" t="str">
        <f t="shared" ref="A137" ca="1" si="15">OFFSET(B137,0,LangOffset,1,1)</f>
        <v>Treatment, care and support</v>
      </c>
      <c r="B137" s="190" t="s">
        <v>959</v>
      </c>
      <c r="C137" s="185" t="s">
        <v>960</v>
      </c>
      <c r="D137" s="185" t="s">
        <v>961</v>
      </c>
      <c r="E137" s="186" t="str">
        <f t="shared" ref="E137" ca="1" si="16">OFFSET(F137,0,LangOffset,1,1)</f>
        <v>Please select…</v>
      </c>
      <c r="F137" s="185" t="s">
        <v>2</v>
      </c>
      <c r="G137" s="185" t="s">
        <v>167</v>
      </c>
      <c r="H137" s="185" t="s">
        <v>163</v>
      </c>
      <c r="I137" s="185"/>
      <c r="J137" s="185"/>
      <c r="K137" s="185"/>
      <c r="L137" s="185"/>
      <c r="M137" s="185"/>
      <c r="N137" s="185"/>
      <c r="O137" s="185"/>
      <c r="P137" s="185"/>
      <c r="Q137" t="str">
        <f t="shared" ca="1" si="14"/>
        <v>Netherlands</v>
      </c>
      <c r="R137" t="s">
        <v>466</v>
      </c>
      <c r="S137" t="s">
        <v>467</v>
      </c>
      <c r="T137" t="s">
        <v>468</v>
      </c>
    </row>
    <row r="138" spans="1:20" x14ac:dyDescent="0.35">
      <c r="A138" s="185"/>
      <c r="B138" s="185"/>
      <c r="C138" s="185"/>
      <c r="D138" s="185"/>
      <c r="E138" s="186" t="str">
        <f ca="1">OFFSET(F138,0,LangOffset,1,1)</f>
        <v>Percentage of people on ART among all people living with HIV at the end of the reporting period</v>
      </c>
      <c r="F138" s="190" t="s">
        <v>962</v>
      </c>
      <c r="G138" s="319" t="s">
        <v>1353</v>
      </c>
      <c r="H138" s="316" t="s">
        <v>1356</v>
      </c>
      <c r="I138" s="185"/>
      <c r="J138" s="185"/>
      <c r="K138" s="185"/>
      <c r="L138" s="185"/>
      <c r="M138" s="185"/>
      <c r="N138" s="185"/>
      <c r="O138" s="185"/>
      <c r="P138" s="185"/>
      <c r="Q138" t="str">
        <f t="shared" ca="1" si="14"/>
        <v>New Zealand</v>
      </c>
      <c r="R138" t="s">
        <v>469</v>
      </c>
      <c r="S138" t="s">
        <v>470</v>
      </c>
      <c r="T138" t="s">
        <v>471</v>
      </c>
    </row>
    <row r="139" spans="1:20" x14ac:dyDescent="0.35">
      <c r="A139" s="185"/>
      <c r="B139" s="185"/>
      <c r="C139" s="185"/>
      <c r="D139" s="185"/>
      <c r="E139" s="186" t="str">
        <f ca="1">OFFSET(F139,0,LangOffset,1,1)</f>
        <v>Percentage of adults (15 and above) on ART among all adults living with HIV at the end of the reporting period</v>
      </c>
      <c r="F139" s="190" t="s">
        <v>963</v>
      </c>
      <c r="G139" s="316" t="s">
        <v>1354</v>
      </c>
      <c r="H139" s="316" t="s">
        <v>1357</v>
      </c>
      <c r="I139" s="185"/>
      <c r="J139" s="185"/>
      <c r="K139" s="185"/>
      <c r="L139" s="185"/>
      <c r="M139" s="185"/>
      <c r="N139" s="185"/>
      <c r="O139" s="185"/>
      <c r="P139" s="185"/>
      <c r="Q139" t="str">
        <f t="shared" ca="1" si="14"/>
        <v>Nicaragua</v>
      </c>
      <c r="R139" t="s">
        <v>472</v>
      </c>
      <c r="S139" t="s">
        <v>472</v>
      </c>
      <c r="T139" t="s">
        <v>472</v>
      </c>
    </row>
    <row r="140" spans="1:20" x14ac:dyDescent="0.35">
      <c r="A140" s="185"/>
      <c r="B140" s="185"/>
      <c r="C140" s="185"/>
      <c r="D140" s="185"/>
      <c r="E140" s="186" t="str">
        <f ca="1">OFFSET(F140,0,LangOffset,1,1)</f>
        <v>Percentage of children (under 15) on ART among all children living with HIV at the end of the reporting period</v>
      </c>
      <c r="F140" s="190" t="s">
        <v>964</v>
      </c>
      <c r="G140" s="316" t="s">
        <v>1355</v>
      </c>
      <c r="H140" s="316" t="s">
        <v>1358</v>
      </c>
      <c r="I140" s="185"/>
      <c r="J140" s="185"/>
      <c r="K140" s="185"/>
      <c r="L140" s="185"/>
      <c r="M140" s="185"/>
      <c r="N140" s="185"/>
      <c r="O140" s="185"/>
      <c r="P140" s="185"/>
      <c r="Q140" t="str">
        <f t="shared" ca="1" si="14"/>
        <v>Niger</v>
      </c>
      <c r="R140" t="s">
        <v>473</v>
      </c>
      <c r="S140" t="s">
        <v>473</v>
      </c>
      <c r="T140" t="s">
        <v>474</v>
      </c>
    </row>
    <row r="141" spans="1:20" x14ac:dyDescent="0.35">
      <c r="A141" s="185"/>
      <c r="B141" s="185"/>
      <c r="C141" s="185"/>
      <c r="D141" s="185"/>
      <c r="E141" s="185"/>
      <c r="F141" s="185"/>
      <c r="G141" s="185"/>
      <c r="H141" s="185"/>
      <c r="I141" s="185"/>
      <c r="J141" s="185"/>
      <c r="K141" s="185"/>
      <c r="L141" s="185"/>
      <c r="M141" s="185"/>
      <c r="N141" s="185"/>
      <c r="O141" s="185"/>
      <c r="P141" s="185"/>
      <c r="Q141" t="str">
        <f t="shared" ca="1" si="14"/>
        <v>Nigeria</v>
      </c>
      <c r="R141" t="s">
        <v>475</v>
      </c>
      <c r="S141" t="s">
        <v>475</v>
      </c>
      <c r="T141" t="s">
        <v>475</v>
      </c>
    </row>
    <row r="142" spans="1:20" x14ac:dyDescent="0.35">
      <c r="A142" s="185"/>
      <c r="B142" s="185"/>
      <c r="C142" s="185"/>
      <c r="D142" s="185"/>
      <c r="E142" s="185"/>
      <c r="F142" s="185"/>
      <c r="G142" s="185"/>
      <c r="H142" s="185"/>
      <c r="I142" s="185"/>
      <c r="J142" s="185"/>
      <c r="K142" s="185"/>
      <c r="L142" s="185"/>
      <c r="M142" s="185"/>
      <c r="N142" s="185"/>
      <c r="O142" s="185"/>
      <c r="P142" s="185"/>
      <c r="Q142" t="str">
        <f t="shared" ca="1" si="14"/>
        <v>Niue</v>
      </c>
      <c r="R142" t="s">
        <v>476</v>
      </c>
      <c r="S142" t="s">
        <v>476</v>
      </c>
      <c r="T142" t="s">
        <v>476</v>
      </c>
    </row>
    <row r="143" spans="1:20" x14ac:dyDescent="0.35">
      <c r="A143" s="26" t="s">
        <v>16</v>
      </c>
      <c r="B143" s="26" t="s">
        <v>6</v>
      </c>
      <c r="C143" s="29" t="s">
        <v>17</v>
      </c>
      <c r="D143" s="26" t="s">
        <v>18</v>
      </c>
      <c r="E143" s="26" t="s">
        <v>16</v>
      </c>
      <c r="F143" s="26" t="s">
        <v>6</v>
      </c>
      <c r="G143" s="29" t="s">
        <v>17</v>
      </c>
      <c r="H143" s="26" t="s">
        <v>18</v>
      </c>
      <c r="I143" s="185"/>
      <c r="J143" s="185"/>
      <c r="K143" s="185"/>
      <c r="L143" s="185"/>
      <c r="M143" s="185"/>
      <c r="N143" s="185"/>
      <c r="O143" s="185"/>
      <c r="P143" s="185"/>
      <c r="Q143" t="str">
        <f t="shared" ca="1" si="14"/>
        <v>North Macedonia</v>
      </c>
      <c r="R143" t="s">
        <v>477</v>
      </c>
      <c r="S143" t="s">
        <v>478</v>
      </c>
      <c r="T143" t="s">
        <v>479</v>
      </c>
    </row>
    <row r="144" spans="1:20" x14ac:dyDescent="0.35">
      <c r="A144" s="186" t="str">
        <f t="shared" ref="A144" ca="1" si="17">OFFSET(B144,0,LangOffset,1,1)</f>
        <v>Elimination of vertical transmission of HIV, syphilis and hepatitis B</v>
      </c>
      <c r="B144" s="190" t="s">
        <v>847</v>
      </c>
      <c r="C144" s="185" t="s">
        <v>965</v>
      </c>
      <c r="D144" s="185" t="s">
        <v>966</v>
      </c>
      <c r="E144" s="186" t="str">
        <f t="shared" ref="E144" ca="1" si="18">OFFSET(F144,0,LangOffset,1,1)</f>
        <v xml:space="preserve">Percentage of pregnant women living with HIV who received antiretroviral medicine to reduce the risk of vertical transmission of HIV </v>
      </c>
      <c r="F144" s="190" t="s">
        <v>967</v>
      </c>
      <c r="G144" s="185" t="s">
        <v>968</v>
      </c>
      <c r="H144" s="185" t="s">
        <v>1079</v>
      </c>
      <c r="I144" s="185"/>
      <c r="J144" s="185"/>
      <c r="K144" s="185"/>
      <c r="L144" s="185"/>
      <c r="M144" s="185"/>
      <c r="N144" s="185"/>
      <c r="O144" s="185"/>
      <c r="P144" s="185"/>
      <c r="Q144" t="str">
        <f t="shared" ca="1" si="14"/>
        <v>Norway</v>
      </c>
      <c r="R144" t="s">
        <v>480</v>
      </c>
      <c r="S144" t="s">
        <v>481</v>
      </c>
      <c r="T144" t="s">
        <v>482</v>
      </c>
    </row>
    <row r="145" spans="1:20" x14ac:dyDescent="0.35">
      <c r="A145" s="185"/>
      <c r="B145" s="185"/>
      <c r="C145" s="185"/>
      <c r="D145" s="185"/>
      <c r="E145" s="185"/>
      <c r="F145" s="185"/>
      <c r="G145" s="185"/>
      <c r="H145" s="185"/>
      <c r="I145" s="185"/>
      <c r="J145" s="185"/>
      <c r="K145" s="185"/>
      <c r="L145" s="185"/>
      <c r="M145" s="185"/>
      <c r="N145" s="185"/>
      <c r="O145" s="185"/>
      <c r="P145" s="185"/>
      <c r="Q145" t="str">
        <f t="shared" ca="1" si="14"/>
        <v>Oman</v>
      </c>
      <c r="R145" t="s">
        <v>483</v>
      </c>
      <c r="S145" t="s">
        <v>483</v>
      </c>
      <c r="T145" t="s">
        <v>484</v>
      </c>
    </row>
    <row r="146" spans="1:20" x14ac:dyDescent="0.35">
      <c r="A146" s="185"/>
      <c r="B146" s="185"/>
      <c r="C146" s="185"/>
      <c r="D146" s="185"/>
      <c r="E146" s="185"/>
      <c r="F146" s="185"/>
      <c r="G146" s="185"/>
      <c r="H146" s="185"/>
      <c r="I146" s="185"/>
      <c r="J146" s="185"/>
      <c r="K146" s="185"/>
      <c r="L146" s="185"/>
      <c r="M146" s="185"/>
      <c r="N146" s="185"/>
      <c r="O146" s="185"/>
      <c r="P146" s="185"/>
      <c r="Q146" t="str">
        <f t="shared" ca="1" si="14"/>
        <v>Pakistan</v>
      </c>
      <c r="R146" t="s">
        <v>485</v>
      </c>
      <c r="S146" t="s">
        <v>485</v>
      </c>
      <c r="T146" t="s">
        <v>486</v>
      </c>
    </row>
    <row r="147" spans="1:20" x14ac:dyDescent="0.35">
      <c r="A147" s="26" t="s">
        <v>16</v>
      </c>
      <c r="B147" s="26" t="s">
        <v>6</v>
      </c>
      <c r="C147" s="29" t="s">
        <v>17</v>
      </c>
      <c r="D147" s="26" t="s">
        <v>18</v>
      </c>
      <c r="E147" s="26" t="s">
        <v>16</v>
      </c>
      <c r="F147" s="26" t="s">
        <v>6</v>
      </c>
      <c r="G147" s="29" t="s">
        <v>17</v>
      </c>
      <c r="H147" s="26" t="s">
        <v>18</v>
      </c>
      <c r="I147" s="185"/>
      <c r="J147" s="185"/>
      <c r="K147" s="185"/>
      <c r="L147" s="185"/>
      <c r="M147" s="185"/>
      <c r="N147" s="185"/>
      <c r="O147" s="185"/>
      <c r="P147" s="185"/>
      <c r="Q147" t="str">
        <f t="shared" ca="1" si="14"/>
        <v>Palau</v>
      </c>
      <c r="R147" t="s">
        <v>487</v>
      </c>
      <c r="S147" t="s">
        <v>488</v>
      </c>
      <c r="T147" t="s">
        <v>487</v>
      </c>
    </row>
    <row r="148" spans="1:20" x14ac:dyDescent="0.35">
      <c r="A148" s="186" t="str">
        <f t="shared" ref="A148" ca="1" si="19">OFFSET(B148,0,LangOffset,1,1)</f>
        <v>Please select…</v>
      </c>
      <c r="B148" s="185" t="s">
        <v>2</v>
      </c>
      <c r="C148" s="185" t="s">
        <v>167</v>
      </c>
      <c r="D148" s="185" t="s">
        <v>163</v>
      </c>
      <c r="E148" s="185"/>
      <c r="F148" s="185"/>
      <c r="G148" s="185"/>
      <c r="H148" s="185"/>
      <c r="I148" s="185"/>
      <c r="J148" s="185"/>
      <c r="K148" s="185"/>
      <c r="L148" s="185"/>
      <c r="M148" s="185"/>
      <c r="N148" s="185"/>
      <c r="O148" s="185"/>
      <c r="P148" s="185"/>
      <c r="Q148" t="str">
        <f t="shared" ca="1" si="14"/>
        <v>Palestine</v>
      </c>
      <c r="R148" t="s">
        <v>489</v>
      </c>
      <c r="S148" t="s">
        <v>489</v>
      </c>
      <c r="T148" t="s">
        <v>490</v>
      </c>
    </row>
    <row r="149" spans="1:20" x14ac:dyDescent="0.35">
      <c r="A149" s="186" t="str">
        <f ca="1">OFFSET(B149,0,LangOffset,1,1)</f>
        <v>Number of condoms (male and female) distributed by the program for men who have sex with men</v>
      </c>
      <c r="B149" s="189" t="s">
        <v>969</v>
      </c>
      <c r="C149" s="185" t="s">
        <v>970</v>
      </c>
      <c r="D149" s="185" t="s">
        <v>971</v>
      </c>
      <c r="E149" s="185"/>
      <c r="F149" s="185"/>
      <c r="G149" s="185"/>
      <c r="H149" s="185"/>
      <c r="I149" s="185"/>
      <c r="J149" s="185"/>
      <c r="K149" s="185"/>
      <c r="L149" s="185"/>
      <c r="M149" s="185"/>
      <c r="N149" s="185"/>
      <c r="O149" s="185"/>
      <c r="P149" s="185"/>
      <c r="Q149" t="str">
        <f t="shared" ca="1" si="14"/>
        <v>Panama</v>
      </c>
      <c r="R149" t="s">
        <v>491</v>
      </c>
      <c r="S149" t="s">
        <v>491</v>
      </c>
      <c r="T149" t="s">
        <v>492</v>
      </c>
    </row>
    <row r="150" spans="1:20" x14ac:dyDescent="0.35">
      <c r="A150" s="186" t="str">
        <f ca="1">OFFSET(B150,0,LangOffset,1,1)</f>
        <v>Number of condoms (male and female) distributed by the program for sex workers</v>
      </c>
      <c r="B150" s="318" t="s">
        <v>1340</v>
      </c>
      <c r="C150" s="325" t="s">
        <v>1416</v>
      </c>
      <c r="D150" s="314" t="s">
        <v>1343</v>
      </c>
      <c r="E150" s="185"/>
      <c r="F150" s="185"/>
      <c r="G150" s="185"/>
      <c r="H150" s="185"/>
      <c r="I150" s="185"/>
      <c r="J150" s="185"/>
      <c r="K150" s="185"/>
      <c r="L150" s="185"/>
      <c r="M150" s="185"/>
      <c r="N150" s="185"/>
      <c r="O150" s="185"/>
      <c r="P150" s="185"/>
      <c r="Q150" t="str">
        <f t="shared" ca="1" si="14"/>
        <v>Papua New Guinea</v>
      </c>
      <c r="R150" t="s">
        <v>493</v>
      </c>
      <c r="S150" t="s">
        <v>494</v>
      </c>
      <c r="T150" t="s">
        <v>495</v>
      </c>
    </row>
    <row r="151" spans="1:20" x14ac:dyDescent="0.35">
      <c r="A151" s="186" t="str">
        <f ca="1">OFFSET(B151,0,LangOffset,1,1)</f>
        <v>Number of condoms (male and female) distributed by the program for transgender people</v>
      </c>
      <c r="B151" s="189" t="s">
        <v>972</v>
      </c>
      <c r="C151" s="185" t="s">
        <v>973</v>
      </c>
      <c r="D151" s="185" t="s">
        <v>974</v>
      </c>
      <c r="E151" s="185"/>
      <c r="F151" s="185"/>
      <c r="G151" s="185"/>
      <c r="H151" s="185"/>
      <c r="I151" s="185"/>
      <c r="J151" s="185"/>
      <c r="K151" s="185"/>
      <c r="L151" s="185"/>
      <c r="M151" s="185"/>
      <c r="N151" s="185"/>
      <c r="O151" s="185"/>
      <c r="P151" s="185"/>
      <c r="Q151" t="str">
        <f t="shared" ca="1" si="14"/>
        <v>Paraguay</v>
      </c>
      <c r="R151" t="s">
        <v>496</v>
      </c>
      <c r="S151" t="s">
        <v>496</v>
      </c>
      <c r="T151" t="s">
        <v>496</v>
      </c>
    </row>
    <row r="152" spans="1:20" x14ac:dyDescent="0.35">
      <c r="A152" s="186" t="str">
        <f ca="1">OFFSET(B152,0,LangOffset,1,1)</f>
        <v xml:space="preserve">Number of condoms (male and female) distributed by the program for people who inject drugs </v>
      </c>
      <c r="B152" s="318" t="s">
        <v>1341</v>
      </c>
      <c r="C152" s="328" t="s">
        <v>1414</v>
      </c>
      <c r="D152" s="314" t="s">
        <v>1342</v>
      </c>
      <c r="E152" s="185"/>
      <c r="F152" s="185"/>
      <c r="G152" s="185"/>
      <c r="H152" s="185"/>
      <c r="I152" s="185"/>
      <c r="J152" s="185"/>
      <c r="K152" s="185"/>
      <c r="L152" s="185"/>
      <c r="M152" s="185"/>
      <c r="N152" s="185"/>
      <c r="O152" s="185"/>
      <c r="P152" s="185"/>
      <c r="Q152" t="str">
        <f t="shared" ca="1" si="14"/>
        <v>Peru</v>
      </c>
      <c r="R152" t="s">
        <v>497</v>
      </c>
      <c r="S152" t="s">
        <v>498</v>
      </c>
      <c r="T152" t="s">
        <v>499</v>
      </c>
    </row>
    <row r="153" spans="1:20" x14ac:dyDescent="0.35">
      <c r="A153" s="186" t="str">
        <f ca="1">OFFSET(B153,0,LangOffset,1,1)</f>
        <v>Number of condoms (male and female) distributed by the program for adolescent girls and young women in high incidence settings</v>
      </c>
      <c r="B153" s="304" t="s">
        <v>1244</v>
      </c>
      <c r="C153" s="328" t="s">
        <v>1415</v>
      </c>
      <c r="D153" s="305" t="s">
        <v>1245</v>
      </c>
      <c r="E153" s="185"/>
      <c r="F153" s="185"/>
      <c r="G153" s="185"/>
      <c r="H153" s="185"/>
      <c r="I153" s="185"/>
      <c r="J153" s="185"/>
      <c r="K153" s="185"/>
      <c r="L153" s="185"/>
      <c r="M153" s="185"/>
      <c r="N153" s="185"/>
      <c r="O153" s="185"/>
      <c r="P153" s="185"/>
      <c r="Q153" t="str">
        <f t="shared" ca="1" si="14"/>
        <v>Philippines</v>
      </c>
      <c r="R153" t="s">
        <v>500</v>
      </c>
      <c r="S153" t="s">
        <v>500</v>
      </c>
      <c r="T153" t="s">
        <v>501</v>
      </c>
    </row>
    <row r="154" spans="1:20" x14ac:dyDescent="0.35">
      <c r="A154" s="185"/>
      <c r="B154" s="185"/>
      <c r="C154" s="185"/>
      <c r="D154" s="185"/>
      <c r="E154" s="185"/>
      <c r="F154" s="185"/>
      <c r="G154" s="185"/>
      <c r="H154" s="185"/>
      <c r="I154" s="185"/>
      <c r="J154" s="185"/>
      <c r="K154" s="185"/>
      <c r="L154" s="185"/>
      <c r="M154" s="185"/>
      <c r="N154" s="185"/>
      <c r="O154" s="185"/>
      <c r="P154" s="185"/>
      <c r="Q154" t="str">
        <f t="shared" ca="1" si="14"/>
        <v>Poland</v>
      </c>
      <c r="R154" t="s">
        <v>502</v>
      </c>
      <c r="S154" t="s">
        <v>503</v>
      </c>
      <c r="T154" t="s">
        <v>504</v>
      </c>
    </row>
    <row r="155" spans="1:20" x14ac:dyDescent="0.35">
      <c r="A155" s="185"/>
      <c r="B155" s="185"/>
      <c r="C155" s="185"/>
      <c r="D155" s="185"/>
      <c r="E155" s="185"/>
      <c r="F155" s="185"/>
      <c r="G155" s="185"/>
      <c r="H155" s="185"/>
      <c r="I155" s="185"/>
      <c r="J155" s="185"/>
      <c r="K155" s="185"/>
      <c r="L155" s="185"/>
      <c r="M155" s="185"/>
      <c r="N155" s="185"/>
      <c r="O155" s="185"/>
      <c r="P155" s="185"/>
      <c r="Q155" t="str">
        <f t="shared" ca="1" si="14"/>
        <v>Portugal</v>
      </c>
      <c r="R155" t="s">
        <v>505</v>
      </c>
      <c r="S155" t="s">
        <v>505</v>
      </c>
      <c r="T155" t="s">
        <v>505</v>
      </c>
    </row>
    <row r="156" spans="1:20" x14ac:dyDescent="0.35">
      <c r="A156" s="185"/>
      <c r="B156" s="185"/>
      <c r="C156" s="185"/>
      <c r="D156" s="185"/>
      <c r="E156" s="185"/>
      <c r="F156" s="185"/>
      <c r="G156" s="185"/>
      <c r="H156" s="185"/>
      <c r="I156" s="185"/>
      <c r="J156" s="185"/>
      <c r="K156" s="185"/>
      <c r="L156" s="185"/>
      <c r="M156" s="185"/>
      <c r="N156" s="185"/>
      <c r="O156" s="185"/>
      <c r="P156" s="185"/>
      <c r="Q156" t="str">
        <f t="shared" ca="1" si="14"/>
        <v>Qatar</v>
      </c>
      <c r="R156" t="s">
        <v>506</v>
      </c>
      <c r="S156" t="s">
        <v>506</v>
      </c>
      <c r="T156" t="s">
        <v>506</v>
      </c>
    </row>
    <row r="157" spans="1:20" x14ac:dyDescent="0.35">
      <c r="A157" s="185"/>
      <c r="B157" s="185"/>
      <c r="C157" s="185"/>
      <c r="D157" s="185"/>
      <c r="E157" s="185"/>
      <c r="F157" s="185"/>
      <c r="G157" s="185"/>
      <c r="H157" s="185"/>
      <c r="I157" s="185"/>
      <c r="J157" s="185"/>
      <c r="K157" s="185"/>
      <c r="L157" s="185"/>
      <c r="M157" s="185"/>
      <c r="N157" s="185"/>
      <c r="O157" s="185"/>
      <c r="P157" s="185"/>
      <c r="Q157" t="str">
        <f t="shared" ca="1" si="14"/>
        <v>Romania</v>
      </c>
      <c r="R157" t="s">
        <v>507</v>
      </c>
      <c r="S157" t="s">
        <v>508</v>
      </c>
      <c r="T157" t="s">
        <v>509</v>
      </c>
    </row>
    <row r="158" spans="1:20" x14ac:dyDescent="0.35">
      <c r="A158" s="185"/>
      <c r="B158" s="185"/>
      <c r="C158" s="185"/>
      <c r="D158" s="185"/>
      <c r="E158" s="185"/>
      <c r="F158" s="185"/>
      <c r="G158" s="185"/>
      <c r="H158" s="185"/>
      <c r="I158" s="185"/>
      <c r="J158" s="185"/>
      <c r="K158" s="185"/>
      <c r="L158" s="185"/>
      <c r="M158" s="185"/>
      <c r="N158" s="185"/>
      <c r="O158" s="185"/>
      <c r="P158" s="185"/>
      <c r="Q158" t="str">
        <f t="shared" ca="1" si="14"/>
        <v>Russian Federation</v>
      </c>
      <c r="R158" t="s">
        <v>510</v>
      </c>
      <c r="S158" t="s">
        <v>511</v>
      </c>
      <c r="T158" t="s">
        <v>512</v>
      </c>
    </row>
    <row r="159" spans="1:20" x14ac:dyDescent="0.35">
      <c r="A159" s="185"/>
      <c r="B159" s="185"/>
      <c r="C159" s="185"/>
      <c r="D159" s="185"/>
      <c r="E159" s="185"/>
      <c r="F159" s="185"/>
      <c r="G159" s="185"/>
      <c r="H159" s="185"/>
      <c r="I159" s="185"/>
      <c r="J159" s="185"/>
      <c r="K159" s="185"/>
      <c r="L159" s="185"/>
      <c r="M159" s="185"/>
      <c r="N159" s="185"/>
      <c r="O159" s="185"/>
      <c r="P159" s="185"/>
      <c r="Q159" t="str">
        <f t="shared" ca="1" si="14"/>
        <v>Rwanda</v>
      </c>
      <c r="R159" t="s">
        <v>513</v>
      </c>
      <c r="S159" t="s">
        <v>513</v>
      </c>
      <c r="T159" t="s">
        <v>513</v>
      </c>
    </row>
    <row r="160" spans="1:20" x14ac:dyDescent="0.35">
      <c r="A160" s="185"/>
      <c r="B160" s="185"/>
      <c r="C160" s="185"/>
      <c r="D160" s="185"/>
      <c r="E160" s="185"/>
      <c r="F160" s="185"/>
      <c r="G160" s="185"/>
      <c r="H160" s="185"/>
      <c r="I160" s="185"/>
      <c r="J160" s="185"/>
      <c r="K160" s="185"/>
      <c r="L160" s="185"/>
      <c r="M160" s="185"/>
      <c r="N160" s="185"/>
      <c r="O160" s="185"/>
      <c r="P160" s="185"/>
      <c r="Q160" t="str">
        <f t="shared" ca="1" si="14"/>
        <v>Saint Kitts and Nevis</v>
      </c>
      <c r="R160" t="s">
        <v>514</v>
      </c>
      <c r="S160" t="s">
        <v>515</v>
      </c>
      <c r="T160" t="s">
        <v>516</v>
      </c>
    </row>
    <row r="161" spans="17:20" x14ac:dyDescent="0.35">
      <c r="Q161" t="str">
        <f t="shared" ca="1" si="14"/>
        <v>Saint Lucia</v>
      </c>
      <c r="R161" t="s">
        <v>517</v>
      </c>
      <c r="S161" t="s">
        <v>518</v>
      </c>
      <c r="T161" t="s">
        <v>519</v>
      </c>
    </row>
    <row r="162" spans="17:20" x14ac:dyDescent="0.35">
      <c r="Q162" t="str">
        <f t="shared" ca="1" si="14"/>
        <v>Saint Vincent and Grenadines</v>
      </c>
      <c r="R162" t="s">
        <v>520</v>
      </c>
      <c r="S162" t="s">
        <v>521</v>
      </c>
      <c r="T162" t="s">
        <v>522</v>
      </c>
    </row>
    <row r="163" spans="17:20" x14ac:dyDescent="0.35">
      <c r="Q163" t="str">
        <f t="shared" ca="1" si="14"/>
        <v>Samoa</v>
      </c>
      <c r="R163" t="s">
        <v>523</v>
      </c>
      <c r="S163" t="s">
        <v>523</v>
      </c>
      <c r="T163" t="s">
        <v>523</v>
      </c>
    </row>
    <row r="164" spans="17:20" x14ac:dyDescent="0.35">
      <c r="Q164" t="str">
        <f t="shared" ca="1" si="14"/>
        <v>San Marino</v>
      </c>
      <c r="R164" t="s">
        <v>524</v>
      </c>
      <c r="S164" t="s">
        <v>525</v>
      </c>
      <c r="T164" t="s">
        <v>524</v>
      </c>
    </row>
    <row r="165" spans="17:20" x14ac:dyDescent="0.35">
      <c r="Q165" t="str">
        <f t="shared" ca="1" si="14"/>
        <v>Sao Tome and Principe</v>
      </c>
      <c r="R165" t="s">
        <v>526</v>
      </c>
      <c r="S165" t="s">
        <v>527</v>
      </c>
      <c r="T165" t="s">
        <v>528</v>
      </c>
    </row>
    <row r="166" spans="17:20" x14ac:dyDescent="0.35">
      <c r="Q166" t="str">
        <f t="shared" ca="1" si="14"/>
        <v>Saudi Arabia</v>
      </c>
      <c r="R166" t="s">
        <v>529</v>
      </c>
      <c r="S166" t="s">
        <v>530</v>
      </c>
      <c r="T166" t="s">
        <v>531</v>
      </c>
    </row>
    <row r="167" spans="17:20" x14ac:dyDescent="0.35">
      <c r="Q167" t="str">
        <f t="shared" ca="1" si="14"/>
        <v>Senegal</v>
      </c>
      <c r="R167" t="s">
        <v>532</v>
      </c>
      <c r="S167" t="s">
        <v>533</v>
      </c>
      <c r="T167" t="s">
        <v>532</v>
      </c>
    </row>
    <row r="168" spans="17:20" x14ac:dyDescent="0.35">
      <c r="Q168" t="str">
        <f t="shared" ca="1" si="14"/>
        <v>Serbia</v>
      </c>
      <c r="R168" t="s">
        <v>534</v>
      </c>
      <c r="S168" t="s">
        <v>535</v>
      </c>
      <c r="T168" t="s">
        <v>534</v>
      </c>
    </row>
    <row r="169" spans="17:20" x14ac:dyDescent="0.35">
      <c r="Q169" t="str">
        <f t="shared" ca="1" si="14"/>
        <v>Seychelles</v>
      </c>
      <c r="R169" t="s">
        <v>536</v>
      </c>
      <c r="S169" t="s">
        <v>536</v>
      </c>
      <c r="T169" t="s">
        <v>536</v>
      </c>
    </row>
    <row r="170" spans="17:20" x14ac:dyDescent="0.35">
      <c r="Q170" t="str">
        <f t="shared" ca="1" si="14"/>
        <v>Sierra Leone</v>
      </c>
      <c r="R170" t="s">
        <v>537</v>
      </c>
      <c r="S170" t="s">
        <v>537</v>
      </c>
      <c r="T170" t="s">
        <v>538</v>
      </c>
    </row>
    <row r="171" spans="17:20" x14ac:dyDescent="0.35">
      <c r="Q171" t="str">
        <f t="shared" ca="1" si="14"/>
        <v>Singapore</v>
      </c>
      <c r="R171" t="s">
        <v>539</v>
      </c>
      <c r="S171" t="s">
        <v>540</v>
      </c>
      <c r="T171" t="s">
        <v>541</v>
      </c>
    </row>
    <row r="172" spans="17:20" x14ac:dyDescent="0.35">
      <c r="Q172" t="str">
        <f t="shared" ca="1" si="14"/>
        <v>Sint Maarten (Dutch part)</v>
      </c>
      <c r="R172" t="s">
        <v>542</v>
      </c>
      <c r="S172" t="s">
        <v>543</v>
      </c>
      <c r="T172" t="s">
        <v>544</v>
      </c>
    </row>
    <row r="173" spans="17:20" x14ac:dyDescent="0.35">
      <c r="Q173" t="str">
        <f t="shared" ca="1" si="14"/>
        <v>Slovakia</v>
      </c>
      <c r="R173" t="s">
        <v>545</v>
      </c>
      <c r="S173" t="s">
        <v>546</v>
      </c>
      <c r="T173" t="s">
        <v>547</v>
      </c>
    </row>
    <row r="174" spans="17:20" x14ac:dyDescent="0.35">
      <c r="Q174" t="str">
        <f t="shared" ca="1" si="14"/>
        <v>Slovenia</v>
      </c>
      <c r="R174" t="s">
        <v>548</v>
      </c>
      <c r="S174" t="s">
        <v>549</v>
      </c>
      <c r="T174" t="s">
        <v>550</v>
      </c>
    </row>
    <row r="175" spans="17:20" x14ac:dyDescent="0.35">
      <c r="Q175" t="str">
        <f t="shared" ca="1" si="14"/>
        <v>Solomon Islands</v>
      </c>
      <c r="R175" t="s">
        <v>551</v>
      </c>
      <c r="S175" t="s">
        <v>552</v>
      </c>
      <c r="T175" t="s">
        <v>553</v>
      </c>
    </row>
    <row r="176" spans="17:20" x14ac:dyDescent="0.35">
      <c r="Q176" t="str">
        <f t="shared" ca="1" si="14"/>
        <v>Somalia</v>
      </c>
      <c r="R176" t="s">
        <v>554</v>
      </c>
      <c r="S176" t="s">
        <v>555</v>
      </c>
      <c r="T176" t="s">
        <v>554</v>
      </c>
    </row>
    <row r="177" spans="17:20" x14ac:dyDescent="0.35">
      <c r="Q177" t="str">
        <f t="shared" ca="1" si="14"/>
        <v>South Africa</v>
      </c>
      <c r="R177" t="s">
        <v>556</v>
      </c>
      <c r="S177" t="s">
        <v>557</v>
      </c>
      <c r="T177" t="s">
        <v>558</v>
      </c>
    </row>
    <row r="178" spans="17:20" x14ac:dyDescent="0.35">
      <c r="Q178" t="str">
        <f t="shared" ca="1" si="14"/>
        <v>South Sudan</v>
      </c>
      <c r="R178" t="s">
        <v>559</v>
      </c>
      <c r="S178" t="s">
        <v>560</v>
      </c>
      <c r="T178" t="s">
        <v>561</v>
      </c>
    </row>
    <row r="179" spans="17:20" x14ac:dyDescent="0.35">
      <c r="Q179" t="str">
        <f t="shared" ca="1" si="14"/>
        <v>Spain</v>
      </c>
      <c r="R179" t="s">
        <v>562</v>
      </c>
      <c r="S179" t="s">
        <v>563</v>
      </c>
      <c r="T179" t="s">
        <v>564</v>
      </c>
    </row>
    <row r="180" spans="17:20" x14ac:dyDescent="0.35">
      <c r="Q180" t="str">
        <f t="shared" ca="1" si="14"/>
        <v>Sri Lanka</v>
      </c>
      <c r="R180" t="s">
        <v>565</v>
      </c>
      <c r="S180" t="s">
        <v>565</v>
      </c>
      <c r="T180" t="s">
        <v>565</v>
      </c>
    </row>
    <row r="181" spans="17:20" x14ac:dyDescent="0.35">
      <c r="Q181" t="str">
        <f t="shared" ca="1" si="14"/>
        <v>Sudan</v>
      </c>
      <c r="R181" t="s">
        <v>566</v>
      </c>
      <c r="S181" t="s">
        <v>567</v>
      </c>
      <c r="T181" t="s">
        <v>568</v>
      </c>
    </row>
    <row r="182" spans="17:20" x14ac:dyDescent="0.35">
      <c r="Q182" t="str">
        <f t="shared" ca="1" si="14"/>
        <v>Suriname</v>
      </c>
      <c r="R182" t="s">
        <v>569</v>
      </c>
      <c r="S182" t="s">
        <v>569</v>
      </c>
      <c r="T182" t="s">
        <v>569</v>
      </c>
    </row>
    <row r="183" spans="17:20" x14ac:dyDescent="0.35">
      <c r="Q183" t="str">
        <f t="shared" ca="1" si="14"/>
        <v>Sweden</v>
      </c>
      <c r="R183" t="s">
        <v>570</v>
      </c>
      <c r="S183" t="s">
        <v>571</v>
      </c>
      <c r="T183" t="s">
        <v>572</v>
      </c>
    </row>
    <row r="184" spans="17:20" x14ac:dyDescent="0.35">
      <c r="Q184" t="str">
        <f t="shared" ca="1" si="14"/>
        <v>Switzerland</v>
      </c>
      <c r="R184" t="s">
        <v>573</v>
      </c>
      <c r="S184" t="s">
        <v>574</v>
      </c>
      <c r="T184" t="s">
        <v>575</v>
      </c>
    </row>
    <row r="185" spans="17:20" x14ac:dyDescent="0.35">
      <c r="Q185" t="str">
        <f t="shared" ca="1" si="14"/>
        <v>Syrian Arab Republic</v>
      </c>
      <c r="R185" t="s">
        <v>576</v>
      </c>
      <c r="S185" t="s">
        <v>577</v>
      </c>
      <c r="T185" t="s">
        <v>578</v>
      </c>
    </row>
    <row r="186" spans="17:20" x14ac:dyDescent="0.35">
      <c r="Q186" t="str">
        <f t="shared" ca="1" si="14"/>
        <v>Taiwan</v>
      </c>
      <c r="R186" t="s">
        <v>579</v>
      </c>
      <c r="S186" t="s">
        <v>580</v>
      </c>
      <c r="T186" t="s">
        <v>581</v>
      </c>
    </row>
    <row r="187" spans="17:20" x14ac:dyDescent="0.35">
      <c r="Q187" t="str">
        <f t="shared" ca="1" si="14"/>
        <v>Tajikistan</v>
      </c>
      <c r="R187" t="s">
        <v>582</v>
      </c>
      <c r="S187" t="s">
        <v>583</v>
      </c>
      <c r="T187" t="s">
        <v>584</v>
      </c>
    </row>
    <row r="188" spans="17:20" x14ac:dyDescent="0.35">
      <c r="Q188" t="str">
        <f t="shared" ca="1" si="14"/>
        <v>Tanzania (United Republic)</v>
      </c>
      <c r="R188" t="s">
        <v>585</v>
      </c>
      <c r="S188" t="s">
        <v>586</v>
      </c>
      <c r="T188" t="s">
        <v>587</v>
      </c>
    </row>
    <row r="189" spans="17:20" x14ac:dyDescent="0.35">
      <c r="Q189" t="str">
        <f t="shared" ca="1" si="14"/>
        <v>Thailand</v>
      </c>
      <c r="R189" t="s">
        <v>588</v>
      </c>
      <c r="S189" t="s">
        <v>589</v>
      </c>
      <c r="T189" t="s">
        <v>590</v>
      </c>
    </row>
    <row r="190" spans="17:20" x14ac:dyDescent="0.35">
      <c r="Q190" t="str">
        <f t="shared" ca="1" si="14"/>
        <v>Timor-Leste</v>
      </c>
      <c r="R190" t="s">
        <v>591</v>
      </c>
      <c r="S190" t="s">
        <v>592</v>
      </c>
      <c r="T190" t="s">
        <v>591</v>
      </c>
    </row>
    <row r="191" spans="17:20" x14ac:dyDescent="0.35">
      <c r="Q191" t="str">
        <f t="shared" ca="1" si="14"/>
        <v>Togo</v>
      </c>
      <c r="R191" t="s">
        <v>593</v>
      </c>
      <c r="S191" t="s">
        <v>593</v>
      </c>
      <c r="T191" t="s">
        <v>593</v>
      </c>
    </row>
    <row r="192" spans="17:20" x14ac:dyDescent="0.35">
      <c r="Q192" t="str">
        <f t="shared" ca="1" si="14"/>
        <v>Tokelau</v>
      </c>
      <c r="R192" t="s">
        <v>594</v>
      </c>
      <c r="S192" t="s">
        <v>594</v>
      </c>
      <c r="T192" t="s">
        <v>594</v>
      </c>
    </row>
    <row r="193" spans="17:20" x14ac:dyDescent="0.35">
      <c r="Q193" t="str">
        <f t="shared" ca="1" si="14"/>
        <v>Tonga</v>
      </c>
      <c r="R193" t="s">
        <v>595</v>
      </c>
      <c r="S193" t="s">
        <v>595</v>
      </c>
      <c r="T193" t="s">
        <v>595</v>
      </c>
    </row>
    <row r="194" spans="17:20" x14ac:dyDescent="0.35">
      <c r="Q194" t="str">
        <f t="shared" ca="1" si="14"/>
        <v>Trinidad and Tobago</v>
      </c>
      <c r="R194" t="s">
        <v>596</v>
      </c>
      <c r="S194" t="s">
        <v>597</v>
      </c>
      <c r="T194" t="s">
        <v>598</v>
      </c>
    </row>
    <row r="195" spans="17:20" x14ac:dyDescent="0.35">
      <c r="Q195" t="str">
        <f t="shared" ca="1" si="14"/>
        <v>Tunisia</v>
      </c>
      <c r="R195" t="s">
        <v>599</v>
      </c>
      <c r="S195" t="s">
        <v>600</v>
      </c>
      <c r="T195" t="s">
        <v>601</v>
      </c>
    </row>
    <row r="196" spans="17:20" x14ac:dyDescent="0.35">
      <c r="Q196" t="str">
        <f t="shared" ca="1" si="14"/>
        <v>Turkey</v>
      </c>
      <c r="R196" t="s">
        <v>602</v>
      </c>
      <c r="S196" t="s">
        <v>603</v>
      </c>
      <c r="T196" t="s">
        <v>604</v>
      </c>
    </row>
    <row r="197" spans="17:20" x14ac:dyDescent="0.35">
      <c r="Q197" t="str">
        <f t="shared" ca="1" si="14"/>
        <v>Turkmenistan</v>
      </c>
      <c r="R197" t="s">
        <v>605</v>
      </c>
      <c r="S197" t="s">
        <v>606</v>
      </c>
      <c r="T197" t="s">
        <v>607</v>
      </c>
    </row>
    <row r="198" spans="17:20" x14ac:dyDescent="0.35">
      <c r="Q198" t="str">
        <f t="shared" ca="1" si="14"/>
        <v>Tuvalu</v>
      </c>
      <c r="R198" t="s">
        <v>608</v>
      </c>
      <c r="S198" t="s">
        <v>608</v>
      </c>
      <c r="T198" t="s">
        <v>608</v>
      </c>
    </row>
    <row r="199" spans="17:20" x14ac:dyDescent="0.35">
      <c r="Q199" t="str">
        <f t="shared" ref="Q199:Q213" ca="1" si="20">OFFSET($R199,0,LangOffset,1,1)</f>
        <v>Uganda</v>
      </c>
      <c r="R199" t="s">
        <v>609</v>
      </c>
      <c r="S199" t="s">
        <v>610</v>
      </c>
      <c r="T199" t="s">
        <v>609</v>
      </c>
    </row>
    <row r="200" spans="17:20" x14ac:dyDescent="0.35">
      <c r="Q200" t="str">
        <f t="shared" ca="1" si="20"/>
        <v>Ukraine</v>
      </c>
      <c r="R200" t="s">
        <v>611</v>
      </c>
      <c r="S200" t="s">
        <v>611</v>
      </c>
      <c r="T200" t="s">
        <v>612</v>
      </c>
    </row>
    <row r="201" spans="17:20" x14ac:dyDescent="0.35">
      <c r="Q201" t="str">
        <f t="shared" ca="1" si="20"/>
        <v>United Arab Emirates</v>
      </c>
      <c r="R201" t="s">
        <v>613</v>
      </c>
      <c r="S201" t="s">
        <v>614</v>
      </c>
      <c r="T201" t="s">
        <v>615</v>
      </c>
    </row>
    <row r="202" spans="17:20" x14ac:dyDescent="0.35">
      <c r="Q202" t="str">
        <f t="shared" ca="1" si="20"/>
        <v>United Kingdom</v>
      </c>
      <c r="R202" t="s">
        <v>616</v>
      </c>
      <c r="S202" t="s">
        <v>617</v>
      </c>
      <c r="T202" t="s">
        <v>618</v>
      </c>
    </row>
    <row r="203" spans="17:20" x14ac:dyDescent="0.35">
      <c r="Q203" t="str">
        <f t="shared" ca="1" si="20"/>
        <v>United States</v>
      </c>
      <c r="R203" t="s">
        <v>619</v>
      </c>
      <c r="S203" t="s">
        <v>620</v>
      </c>
      <c r="T203" t="s">
        <v>621</v>
      </c>
    </row>
    <row r="204" spans="17:20" x14ac:dyDescent="0.35">
      <c r="Q204" t="str">
        <f t="shared" ca="1" si="20"/>
        <v>Uruguay</v>
      </c>
      <c r="R204" t="s">
        <v>622</v>
      </c>
      <c r="S204" t="s">
        <v>622</v>
      </c>
      <c r="T204" t="s">
        <v>622</v>
      </c>
    </row>
    <row r="205" spans="17:20" x14ac:dyDescent="0.35">
      <c r="Q205" t="str">
        <f t="shared" ca="1" si="20"/>
        <v>Uzbekistan</v>
      </c>
      <c r="R205" t="s">
        <v>623</v>
      </c>
      <c r="S205" t="s">
        <v>624</v>
      </c>
      <c r="T205" t="s">
        <v>625</v>
      </c>
    </row>
    <row r="206" spans="17:20" x14ac:dyDescent="0.35">
      <c r="Q206" t="str">
        <f t="shared" ca="1" si="20"/>
        <v>Vanuatu</v>
      </c>
      <c r="R206" t="s">
        <v>626</v>
      </c>
      <c r="S206" t="s">
        <v>626</v>
      </c>
      <c r="T206" t="s">
        <v>626</v>
      </c>
    </row>
    <row r="207" spans="17:20" x14ac:dyDescent="0.35">
      <c r="Q207" t="str">
        <f t="shared" ca="1" si="20"/>
        <v>Venezuela</v>
      </c>
      <c r="R207" t="s">
        <v>627</v>
      </c>
      <c r="S207" t="s">
        <v>627</v>
      </c>
      <c r="T207" t="s">
        <v>627</v>
      </c>
    </row>
    <row r="208" spans="17:20" x14ac:dyDescent="0.35">
      <c r="Q208" t="str">
        <f t="shared" ca="1" si="20"/>
        <v>Viet Nam</v>
      </c>
      <c r="R208" t="s">
        <v>628</v>
      </c>
      <c r="S208" t="s">
        <v>629</v>
      </c>
      <c r="T208" t="s">
        <v>628</v>
      </c>
    </row>
    <row r="209" spans="17:20" x14ac:dyDescent="0.35">
      <c r="Q209" t="str">
        <f t="shared" ca="1" si="20"/>
        <v>Western Sahara</v>
      </c>
      <c r="R209" t="s">
        <v>630</v>
      </c>
      <c r="S209" t="s">
        <v>631</v>
      </c>
      <c r="T209" t="s">
        <v>632</v>
      </c>
    </row>
    <row r="210" spans="17:20" x14ac:dyDescent="0.35">
      <c r="Q210" t="str">
        <f t="shared" ca="1" si="20"/>
        <v>Yemen</v>
      </c>
      <c r="R210" t="s">
        <v>633</v>
      </c>
      <c r="S210" t="s">
        <v>634</v>
      </c>
      <c r="T210" t="s">
        <v>633</v>
      </c>
    </row>
    <row r="211" spans="17:20" x14ac:dyDescent="0.35">
      <c r="Q211" t="str">
        <f t="shared" ca="1" si="20"/>
        <v>Zambia</v>
      </c>
      <c r="R211" t="s">
        <v>635</v>
      </c>
      <c r="S211" t="s">
        <v>636</v>
      </c>
      <c r="T211" t="s">
        <v>635</v>
      </c>
    </row>
    <row r="212" spans="17:20" x14ac:dyDescent="0.35">
      <c r="Q212" t="str">
        <f t="shared" ca="1" si="20"/>
        <v>Zimbabwe</v>
      </c>
      <c r="R212" t="s">
        <v>637</v>
      </c>
      <c r="S212" t="s">
        <v>637</v>
      </c>
      <c r="T212" t="s">
        <v>637</v>
      </c>
    </row>
    <row r="213" spans="17:20" x14ac:dyDescent="0.35">
      <c r="Q213" t="str">
        <f t="shared" ca="1" si="20"/>
        <v>Zanzibar</v>
      </c>
      <c r="R213" t="s">
        <v>638</v>
      </c>
      <c r="S213" t="s">
        <v>638</v>
      </c>
      <c r="T213" t="s">
        <v>638</v>
      </c>
    </row>
    <row r="275" spans="19:19" x14ac:dyDescent="0.35">
      <c r="S275" s="30"/>
    </row>
  </sheetData>
  <sheetProtection algorithmName="SHA-512" hashValue="9ln5bxmA1Z+Pfo9eMmXj+4p+/KI38YS5K2Jg/1n1TQ/OyoVWqMAFFFzd0yFc8s856FCrYqJs7LchAycmXqbjiw==" saltValue="UyLjgNJVnGBmcr0NZk5ypg==" spinCount="100000" sheet="1" selectLockedCells="1" selectUn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CF4C-C103-45FC-8AB0-3320B20F7C24}">
  <sheetPr codeName="Sheet11">
    <tabColor rgb="FFFF7C80"/>
    <pageSetUpPr fitToPage="1"/>
  </sheetPr>
  <dimension ref="A1:T112"/>
  <sheetViews>
    <sheetView view="pageBreakPreview" zoomScale="60" zoomScaleNormal="80" zoomScalePageLayoutView="80" workbookViewId="0">
      <selection activeCell="B6" sqref="B6:F6"/>
    </sheetView>
  </sheetViews>
  <sheetFormatPr defaultColWidth="9" defaultRowHeight="14.5" x14ac:dyDescent="0.35"/>
  <cols>
    <col min="1" max="1" width="30.08203125" style="41" customWidth="1"/>
    <col min="2" max="5" width="11.58203125" style="41" customWidth="1"/>
    <col min="6" max="6" width="68.25" style="41" customWidth="1"/>
    <col min="7" max="7" width="9" style="41"/>
    <col min="8" max="8" width="10.08203125" style="41" customWidth="1"/>
    <col min="9" max="9" width="10.58203125" style="41" customWidth="1"/>
    <col min="10" max="10" width="12.08203125" style="41" customWidth="1"/>
    <col min="11" max="16384" width="9" style="41"/>
  </cols>
  <sheetData>
    <row r="1" spans="1:20" s="113" customFormat="1" ht="22.5" customHeight="1" x14ac:dyDescent="0.3">
      <c r="A1" s="394" t="s">
        <v>3</v>
      </c>
      <c r="B1" s="394"/>
      <c r="C1" s="394"/>
      <c r="D1" s="394"/>
      <c r="E1" s="394"/>
      <c r="F1" s="399" t="str">
        <f ca="1">Translations!$G$115</f>
        <v>Latest version updated: 13 March 2023</v>
      </c>
      <c r="G1" s="117"/>
      <c r="H1" s="117"/>
      <c r="I1" s="117"/>
      <c r="J1" s="117"/>
      <c r="K1" s="117"/>
      <c r="L1" s="117"/>
      <c r="M1" s="118"/>
      <c r="N1" s="118"/>
      <c r="O1" s="118"/>
      <c r="P1" s="118"/>
      <c r="Q1" s="118"/>
      <c r="R1" s="118"/>
      <c r="S1" s="118"/>
      <c r="T1" s="118"/>
    </row>
    <row r="2" spans="1:20" s="113" customFormat="1" ht="22.5" customHeight="1" x14ac:dyDescent="0.3">
      <c r="A2" s="394" t="s">
        <v>975</v>
      </c>
      <c r="B2" s="394"/>
      <c r="C2" s="394"/>
      <c r="D2" s="394"/>
      <c r="E2" s="394"/>
      <c r="F2" s="400"/>
      <c r="G2" s="117"/>
      <c r="H2" s="117"/>
      <c r="I2" s="117"/>
      <c r="J2" s="117"/>
      <c r="K2" s="117"/>
      <c r="L2" s="117"/>
      <c r="M2" s="118"/>
      <c r="N2" s="118"/>
      <c r="O2" s="118"/>
      <c r="P2" s="118"/>
      <c r="Q2" s="118"/>
      <c r="R2" s="118"/>
      <c r="S2" s="118"/>
      <c r="T2" s="118"/>
    </row>
    <row r="3" spans="1:20" s="113" customFormat="1" ht="22.5" customHeight="1" x14ac:dyDescent="0.3">
      <c r="A3" s="394" t="s">
        <v>4</v>
      </c>
      <c r="B3" s="394"/>
      <c r="C3" s="394"/>
      <c r="D3" s="394"/>
      <c r="E3" s="394"/>
      <c r="F3" s="401"/>
      <c r="G3" s="117"/>
      <c r="H3" s="117"/>
      <c r="I3" s="117"/>
      <c r="J3" s="117"/>
      <c r="K3" s="117"/>
      <c r="L3" s="117"/>
      <c r="M3" s="118"/>
      <c r="N3" s="118"/>
      <c r="O3" s="118"/>
      <c r="P3" s="118"/>
      <c r="Q3" s="118"/>
      <c r="R3" s="118"/>
      <c r="S3" s="118"/>
      <c r="T3" s="118"/>
    </row>
    <row r="4" spans="1:20" ht="45" customHeight="1" x14ac:dyDescent="0.35">
      <c r="A4" s="395" t="str">
        <f ca="1">Translations!$G$113</f>
        <v xml:space="preserve">Carefully read the instructions in the "Instructions" tab before completing the programmatic gap analysis table. 
The instructions have been tailored to each specific module/intervention. </v>
      </c>
      <c r="B4" s="395"/>
      <c r="C4" s="395"/>
      <c r="D4" s="395"/>
      <c r="E4" s="395"/>
      <c r="F4" s="395"/>
    </row>
    <row r="5" spans="1:20" ht="30" customHeight="1" x14ac:dyDescent="0.35">
      <c r="A5" s="215" t="str">
        <f ca="1">Translations!$A$130</f>
        <v>Prevention Programmatic Gap Table 1</v>
      </c>
      <c r="B5" s="216"/>
      <c r="C5" s="216"/>
      <c r="D5" s="216"/>
      <c r="E5" s="276"/>
      <c r="F5" s="243"/>
    </row>
    <row r="6" spans="1:20" ht="45" customHeight="1" x14ac:dyDescent="0.35">
      <c r="A6" s="217" t="str">
        <f ca="1">Translations!$A$21</f>
        <v>Priority Module</v>
      </c>
      <c r="B6" s="445" t="s">
        <v>2</v>
      </c>
      <c r="C6" s="446"/>
      <c r="D6" s="446"/>
      <c r="E6" s="446"/>
      <c r="F6" s="448"/>
    </row>
    <row r="7" spans="1:20" ht="45" customHeight="1" x14ac:dyDescent="0.35">
      <c r="A7" s="217" t="str">
        <f ca="1">Translations!$A$22</f>
        <v>Selected coverage indicator</v>
      </c>
      <c r="B7" s="380" t="s">
        <v>2</v>
      </c>
      <c r="C7" s="381"/>
      <c r="D7" s="381"/>
      <c r="E7" s="381"/>
      <c r="F7" s="382"/>
    </row>
    <row r="8" spans="1:20" ht="17.649999999999999" customHeight="1" x14ac:dyDescent="0.35">
      <c r="A8" s="225" t="str">
        <f ca="1">Translations!$A$24</f>
        <v>Current national coverage</v>
      </c>
      <c r="B8" s="129"/>
      <c r="C8" s="129"/>
      <c r="D8" s="129"/>
      <c r="E8" s="129"/>
      <c r="F8" s="277"/>
    </row>
    <row r="9" spans="1:20" ht="45" customHeight="1" x14ac:dyDescent="0.35">
      <c r="A9" s="218" t="str">
        <f ca="1">Translations!$A$25</f>
        <v>Insert latest results</v>
      </c>
      <c r="B9" s="70"/>
      <c r="C9" s="153" t="str">
        <f ca="1">Translations!$A$26</f>
        <v>Year</v>
      </c>
      <c r="D9" s="17"/>
      <c r="E9" s="154" t="str">
        <f ca="1">Translations!$A$27</f>
        <v>Data source</v>
      </c>
      <c r="F9" s="17"/>
    </row>
    <row r="10" spans="1:20" ht="45" customHeight="1" x14ac:dyDescent="0.35">
      <c r="A10" s="244" t="str">
        <f ca="1">Translations!$A$28</f>
        <v>Comments</v>
      </c>
      <c r="B10" s="383"/>
      <c r="C10" s="384"/>
      <c r="D10" s="384"/>
      <c r="E10" s="384"/>
      <c r="F10" s="385"/>
    </row>
    <row r="11" spans="1:20" ht="45" customHeight="1" x14ac:dyDescent="0.35">
      <c r="A11" s="239"/>
      <c r="B11" s="247"/>
      <c r="C11" s="227" t="str">
        <f ca="1">Translations!$A$29</f>
        <v>Year 1</v>
      </c>
      <c r="D11" s="227" t="str">
        <f ca="1">Translations!$A$30</f>
        <v>Year 2</v>
      </c>
      <c r="E11" s="227" t="str">
        <f ca="1">Translations!$A$31</f>
        <v>Year 3</v>
      </c>
      <c r="F11" s="388" t="str">
        <f ca="1">Translations!$A$35</f>
        <v>Comments / Assumptions</v>
      </c>
    </row>
    <row r="12" spans="1:20" ht="45" customHeight="1" x14ac:dyDescent="0.35">
      <c r="A12" s="240"/>
      <c r="B12" s="248"/>
      <c r="C12" s="18" t="str">
        <f ca="1">TranslationsTB!$A$22</f>
        <v>Insert year</v>
      </c>
      <c r="D12" s="18" t="str">
        <f ca="1">TranslationsTB!$A$22</f>
        <v>Insert year</v>
      </c>
      <c r="E12" s="18" t="str">
        <f ca="1">TranslationsTB!$A$22</f>
        <v>Insert year</v>
      </c>
      <c r="F12" s="389"/>
    </row>
    <row r="13" spans="1:20" ht="17.649999999999999" customHeight="1" x14ac:dyDescent="0.35">
      <c r="A13" s="225" t="str">
        <f ca="1">Translations!$A$118</f>
        <v xml:space="preserve">Current estimated country need </v>
      </c>
      <c r="B13" s="127"/>
      <c r="C13" s="127"/>
      <c r="D13" s="127"/>
      <c r="E13" s="127"/>
      <c r="F13" s="245"/>
    </row>
    <row r="14" spans="1:20" ht="57.75" customHeight="1" x14ac:dyDescent="0.35">
      <c r="A14" s="249" t="str">
        <f ca="1">Translations!$A$138</f>
        <v>A. Total estimated key and vulnerable populations in need</v>
      </c>
      <c r="B14" s="235" t="s">
        <v>7</v>
      </c>
      <c r="C14" s="170"/>
      <c r="D14" s="170"/>
      <c r="E14" s="170"/>
      <c r="F14" s="220"/>
    </row>
    <row r="15" spans="1:20" ht="45" customHeight="1" x14ac:dyDescent="0.35">
      <c r="A15" s="386" t="str">
        <f ca="1">Translations!$A$39</f>
        <v>B1. Global targets as per the Global AIDS Strategy</v>
      </c>
      <c r="B15" s="236" t="s">
        <v>7</v>
      </c>
      <c r="C15" s="122" t="str">
        <f>IF(C14="","",(C14*C16))</f>
        <v/>
      </c>
      <c r="D15" s="122" t="str">
        <f t="shared" ref="D15:E15" si="0">IF(D14="","",(D14*D16))</f>
        <v/>
      </c>
      <c r="E15" s="122" t="str">
        <f t="shared" si="0"/>
        <v/>
      </c>
      <c r="F15" s="228"/>
    </row>
    <row r="16" spans="1:20" ht="45" customHeight="1" x14ac:dyDescent="0.35">
      <c r="A16" s="387"/>
      <c r="B16" s="236" t="s">
        <v>8</v>
      </c>
      <c r="C16" s="121">
        <v>0.95</v>
      </c>
      <c r="D16" s="121">
        <v>0.95</v>
      </c>
      <c r="E16" s="121">
        <v>0.95</v>
      </c>
      <c r="F16" s="228"/>
    </row>
    <row r="17" spans="1:6" ht="45" customHeight="1" x14ac:dyDescent="0.35">
      <c r="A17" s="386" t="str">
        <f ca="1">Translations!$A$40</f>
        <v>B2. Country targets</v>
      </c>
      <c r="B17" s="236" t="s">
        <v>7</v>
      </c>
      <c r="C17" s="170"/>
      <c r="D17" s="170"/>
      <c r="E17" s="170"/>
      <c r="F17" s="378"/>
    </row>
    <row r="18" spans="1:6" ht="45" customHeight="1" x14ac:dyDescent="0.35">
      <c r="A18" s="387"/>
      <c r="B18" s="236" t="s">
        <v>8</v>
      </c>
      <c r="C18" s="123" t="str">
        <f>IF(C17=0,"",+C17/C14)</f>
        <v/>
      </c>
      <c r="D18" s="123" t="str">
        <f>IF(D17=0,"",+D17/D14)</f>
        <v/>
      </c>
      <c r="E18" s="123" t="str">
        <f>IF(E17=0,"",+E17/E14)</f>
        <v/>
      </c>
      <c r="F18" s="379"/>
    </row>
    <row r="19" spans="1:6" ht="17.649999999999999" customHeight="1" x14ac:dyDescent="0.35">
      <c r="A19" s="225" t="str">
        <f ca="1">Translations!$A$41</f>
        <v>Country need to meet global targets already covered</v>
      </c>
      <c r="B19" s="129"/>
      <c r="C19" s="129"/>
      <c r="D19" s="129"/>
      <c r="E19" s="129"/>
      <c r="F19" s="226"/>
    </row>
    <row r="20" spans="1:6" ht="45" customHeight="1" x14ac:dyDescent="0.35">
      <c r="A20" s="386" t="str">
        <f ca="1">Translations!$A$42</f>
        <v>C1. Global target planned to be covered by domestic resources</v>
      </c>
      <c r="B20" s="235" t="s">
        <v>7</v>
      </c>
      <c r="C20" s="114"/>
      <c r="D20" s="114"/>
      <c r="E20" s="114"/>
      <c r="F20" s="17"/>
    </row>
    <row r="21" spans="1:6" ht="45" customHeight="1" x14ac:dyDescent="0.35">
      <c r="A21" s="387"/>
      <c r="B21" s="235" t="s">
        <v>8</v>
      </c>
      <c r="C21" s="120" t="str">
        <f>IF(C20=0,"",+C20/C15)</f>
        <v/>
      </c>
      <c r="D21" s="120" t="str">
        <f t="shared" ref="D21:E21" si="1">IF(D20=0,"",+D20/D15)</f>
        <v/>
      </c>
      <c r="E21" s="120" t="str">
        <f t="shared" si="1"/>
        <v/>
      </c>
      <c r="F21" s="17"/>
    </row>
    <row r="22" spans="1:6" ht="45" customHeight="1" x14ac:dyDescent="0.35">
      <c r="A22" s="386" t="str">
        <f ca="1">Translations!$A$43</f>
        <v>C2. Global target planned to be covered by external resources</v>
      </c>
      <c r="B22" s="235" t="s">
        <v>7</v>
      </c>
      <c r="C22" s="179"/>
      <c r="D22" s="179"/>
      <c r="E22" s="179"/>
      <c r="F22" s="175"/>
    </row>
    <row r="23" spans="1:6" ht="45" customHeight="1" x14ac:dyDescent="0.35">
      <c r="A23" s="387"/>
      <c r="B23" s="235" t="s">
        <v>8</v>
      </c>
      <c r="C23" s="120" t="str">
        <f>IF(C22=0,"",+C22/C15)</f>
        <v/>
      </c>
      <c r="D23" s="120" t="str">
        <f t="shared" ref="D23:E23" si="2">IF(D22=0,"",+D22/D15)</f>
        <v/>
      </c>
      <c r="E23" s="120" t="str">
        <f t="shared" si="2"/>
        <v/>
      </c>
      <c r="F23" s="176"/>
    </row>
    <row r="24" spans="1:6" ht="45" customHeight="1" x14ac:dyDescent="0.35">
      <c r="A24" s="386" t="str">
        <f ca="1">Translations!$A$44</f>
        <v>C3. Total global target already covered</v>
      </c>
      <c r="B24" s="235" t="s">
        <v>7</v>
      </c>
      <c r="C24" s="137">
        <f>C20+C22</f>
        <v>0</v>
      </c>
      <c r="D24" s="137">
        <f t="shared" ref="D24:E24" si="3">D20+D22</f>
        <v>0</v>
      </c>
      <c r="E24" s="137">
        <f t="shared" si="3"/>
        <v>0</v>
      </c>
      <c r="F24" s="246"/>
    </row>
    <row r="25" spans="1:6" ht="45" customHeight="1" x14ac:dyDescent="0.35">
      <c r="A25" s="387"/>
      <c r="B25" s="235" t="s">
        <v>8</v>
      </c>
      <c r="C25" s="120" t="str">
        <f>IF(C24=0,"",C24/C15)</f>
        <v/>
      </c>
      <c r="D25" s="120" t="str">
        <f t="shared" ref="D25:E25" si="4">IF(D24=0,"",D24/D15)</f>
        <v/>
      </c>
      <c r="E25" s="120" t="str">
        <f t="shared" si="4"/>
        <v/>
      </c>
      <c r="F25" s="246"/>
    </row>
    <row r="26" spans="1:6" ht="17.649999999999999" customHeight="1" x14ac:dyDescent="0.35">
      <c r="A26" s="225" t="str">
        <f ca="1">Translations!$A$45</f>
        <v>Programmatic gap</v>
      </c>
      <c r="B26" s="129"/>
      <c r="C26" s="129"/>
      <c r="D26" s="129"/>
      <c r="E26" s="129"/>
      <c r="F26" s="226"/>
    </row>
    <row r="27" spans="1:6" ht="45" customHeight="1" x14ac:dyDescent="0.35">
      <c r="A27" s="376" t="str">
        <f ca="1">Translations!$A$46</f>
        <v>D. Expected annual gap in meeting the need: B1 - C3</v>
      </c>
      <c r="B27" s="235" t="s">
        <v>7</v>
      </c>
      <c r="C27" s="119" t="str">
        <f>IF(C24=0,C15,C15-(C24))</f>
        <v/>
      </c>
      <c r="D27" s="119" t="str">
        <f t="shared" ref="D27:E27" si="5">IF(D24=0,D15,D15-(D24))</f>
        <v/>
      </c>
      <c r="E27" s="119" t="str">
        <f t="shared" si="5"/>
        <v/>
      </c>
      <c r="F27" s="378"/>
    </row>
    <row r="28" spans="1:6" ht="45" customHeight="1" x14ac:dyDescent="0.35">
      <c r="A28" s="377"/>
      <c r="B28" s="235" t="s">
        <v>8</v>
      </c>
      <c r="C28" s="120" t="str">
        <f>IF(C27="","",+C27/C15)</f>
        <v/>
      </c>
      <c r="D28" s="120" t="str">
        <f t="shared" ref="D28:E28" si="6">IF(D27="","",+D27/D15)</f>
        <v/>
      </c>
      <c r="E28" s="120" t="str">
        <f t="shared" si="6"/>
        <v/>
      </c>
      <c r="F28" s="379"/>
    </row>
    <row r="29" spans="1:6" ht="17.649999999999999" customHeight="1" x14ac:dyDescent="0.35">
      <c r="A29" s="225" t="str">
        <f ca="1">Translations!$A$47</f>
        <v>Country need to meet global targets covered with the allocation amount</v>
      </c>
      <c r="B29" s="129"/>
      <c r="C29" s="129"/>
      <c r="D29" s="129"/>
      <c r="E29" s="129"/>
      <c r="F29" s="226"/>
    </row>
    <row r="30" spans="1:6" ht="45" customHeight="1" x14ac:dyDescent="0.35">
      <c r="A30" s="376" t="str">
        <f ca="1">Translations!$A$48</f>
        <v>E. Targets to be financed by allocation amount</v>
      </c>
      <c r="B30" s="236" t="s">
        <v>7</v>
      </c>
      <c r="C30" s="114"/>
      <c r="D30" s="114"/>
      <c r="E30" s="114"/>
      <c r="F30" s="390"/>
    </row>
    <row r="31" spans="1:6" ht="45" customHeight="1" x14ac:dyDescent="0.35">
      <c r="A31" s="377"/>
      <c r="B31" s="236" t="s">
        <v>8</v>
      </c>
      <c r="C31" s="120" t="str">
        <f>IF(C30=0,"",+C30/C15)</f>
        <v/>
      </c>
      <c r="D31" s="120" t="str">
        <f t="shared" ref="D31:E31" si="7">IF(D30=0,"",+D30/D15)</f>
        <v/>
      </c>
      <c r="E31" s="120" t="str">
        <f t="shared" si="7"/>
        <v/>
      </c>
      <c r="F31" s="391"/>
    </row>
    <row r="32" spans="1:6" ht="45" customHeight="1" x14ac:dyDescent="0.35">
      <c r="A32" s="376" t="str">
        <f ca="1">Translations!$A$49</f>
        <v>F. Coverage from allocation amount and other resources: E + C3</v>
      </c>
      <c r="B32" s="236" t="s">
        <v>7</v>
      </c>
      <c r="C32" s="119">
        <f>IF(C24="",C30,C30+C24)</f>
        <v>0</v>
      </c>
      <c r="D32" s="119">
        <f t="shared" ref="D32:E32" si="8">IF(D24="",D30,D30+D24)</f>
        <v>0</v>
      </c>
      <c r="E32" s="119">
        <f t="shared" si="8"/>
        <v>0</v>
      </c>
      <c r="F32" s="378"/>
    </row>
    <row r="33" spans="1:20" ht="45" customHeight="1" x14ac:dyDescent="0.35">
      <c r="A33" s="377"/>
      <c r="B33" s="236" t="s">
        <v>8</v>
      </c>
      <c r="C33" s="120" t="str">
        <f>IF(C32=0,"",+C32/C15)</f>
        <v/>
      </c>
      <c r="D33" s="120" t="str">
        <f t="shared" ref="D33:E33" si="9">IF(D32=0,"",+D32/D15)</f>
        <v/>
      </c>
      <c r="E33" s="120" t="str">
        <f t="shared" si="9"/>
        <v/>
      </c>
      <c r="F33" s="379"/>
    </row>
    <row r="34" spans="1:20" ht="45" customHeight="1" x14ac:dyDescent="0.35">
      <c r="A34" s="376" t="str">
        <f ca="1">Translations!$A$50</f>
        <v xml:space="preserve">G. Remaining gap: B1 - F </v>
      </c>
      <c r="B34" s="236" t="s">
        <v>7</v>
      </c>
      <c r="C34" s="119" t="str">
        <f>IF(C32=0,C15,C15-(C32))</f>
        <v/>
      </c>
      <c r="D34" s="119" t="str">
        <f t="shared" ref="D34:E34" si="10">IF(D32=0,D15,D15-(D32))</f>
        <v/>
      </c>
      <c r="E34" s="119" t="str">
        <f t="shared" si="10"/>
        <v/>
      </c>
      <c r="F34" s="378"/>
    </row>
    <row r="35" spans="1:20" ht="45" customHeight="1" x14ac:dyDescent="0.35">
      <c r="A35" s="377"/>
      <c r="B35" s="236" t="s">
        <v>8</v>
      </c>
      <c r="C35" s="120" t="str">
        <f>IF(C34="","",C34/C15)</f>
        <v/>
      </c>
      <c r="D35" s="120" t="str">
        <f t="shared" ref="D35:E35" si="11">IF(D34="","",D34/D15)</f>
        <v/>
      </c>
      <c r="E35" s="120" t="str">
        <f t="shared" si="11"/>
        <v/>
      </c>
      <c r="F35" s="379"/>
    </row>
    <row r="36" spans="1:20" x14ac:dyDescent="0.35">
      <c r="A36" s="116"/>
      <c r="B36" s="116"/>
      <c r="C36" s="116"/>
      <c r="D36" s="116"/>
      <c r="E36" s="116"/>
      <c r="F36" s="116"/>
    </row>
    <row r="37" spans="1:20" ht="15" thickBot="1" x14ac:dyDescent="0.4">
      <c r="A37" s="116"/>
      <c r="B37" s="116"/>
      <c r="C37" s="116"/>
      <c r="D37" s="116"/>
      <c r="E37" s="116"/>
      <c r="F37" s="116"/>
    </row>
    <row r="38" spans="1:20" s="139" customFormat="1" ht="22.15" customHeight="1" x14ac:dyDescent="0.45">
      <c r="A38" s="167" t="str">
        <f ca="1">Translations!$A$131</f>
        <v>Prevention Programmatic Gap Table 2</v>
      </c>
      <c r="B38" s="133"/>
      <c r="C38" s="133"/>
      <c r="D38" s="133"/>
      <c r="E38" s="134"/>
      <c r="F38" s="135"/>
    </row>
    <row r="39" spans="1:20" ht="45" customHeight="1" x14ac:dyDescent="0.35">
      <c r="A39" s="132" t="str">
        <f ca="1">Translations!$A$21</f>
        <v>Priority Module</v>
      </c>
      <c r="B39" s="445" t="s">
        <v>2</v>
      </c>
      <c r="C39" s="446"/>
      <c r="D39" s="446"/>
      <c r="E39" s="446"/>
      <c r="F39" s="447"/>
    </row>
    <row r="40" spans="1:20" ht="45" customHeight="1" x14ac:dyDescent="0.35">
      <c r="A40" s="132" t="str">
        <f ca="1">Translations!$A$22</f>
        <v>Selected coverage indicator</v>
      </c>
      <c r="B40" s="380" t="s">
        <v>2</v>
      </c>
      <c r="C40" s="381"/>
      <c r="D40" s="381"/>
      <c r="E40" s="381"/>
      <c r="F40" s="433"/>
    </row>
    <row r="41" spans="1:20" ht="17.649999999999999" customHeight="1" x14ac:dyDescent="0.35">
      <c r="A41" s="125" t="str">
        <f ca="1">Translations!$A$24</f>
        <v>Current national coverage</v>
      </c>
      <c r="B41" s="129"/>
      <c r="C41" s="129"/>
      <c r="D41" s="129"/>
      <c r="E41" s="129"/>
      <c r="F41" s="131"/>
    </row>
    <row r="42" spans="1:20" s="11" customFormat="1" ht="45" customHeight="1" x14ac:dyDescent="0.35">
      <c r="A42" s="136" t="str">
        <f ca="1">Translations!$A$25</f>
        <v>Insert latest results</v>
      </c>
      <c r="B42" s="70"/>
      <c r="C42" s="153" t="str">
        <f ca="1">Translations!$A$26</f>
        <v>Year</v>
      </c>
      <c r="D42" s="17"/>
      <c r="E42" s="154" t="str">
        <f ca="1">Translations!$A$27</f>
        <v>Data source</v>
      </c>
      <c r="F42" s="17"/>
      <c r="G42" s="41"/>
      <c r="H42" s="41"/>
      <c r="I42" s="41"/>
      <c r="J42" s="41"/>
      <c r="K42" s="41"/>
      <c r="L42" s="41"/>
      <c r="M42" s="41"/>
      <c r="N42" s="41"/>
      <c r="O42" s="41"/>
      <c r="P42" s="41"/>
      <c r="Q42" s="41"/>
      <c r="R42" s="41"/>
      <c r="S42" s="41"/>
      <c r="T42" s="41"/>
    </row>
    <row r="43" spans="1:20" s="11" customFormat="1" ht="45" customHeight="1" x14ac:dyDescent="0.35">
      <c r="A43" s="237" t="str">
        <f ca="1">Translations!$A$28</f>
        <v>Comments</v>
      </c>
      <c r="B43" s="383"/>
      <c r="C43" s="384"/>
      <c r="D43" s="384"/>
      <c r="E43" s="384"/>
      <c r="F43" s="428"/>
      <c r="G43" s="41"/>
      <c r="H43" s="41"/>
      <c r="I43" s="41"/>
      <c r="J43" s="41"/>
      <c r="K43" s="41"/>
      <c r="L43" s="41"/>
      <c r="M43" s="41"/>
      <c r="N43" s="41"/>
      <c r="O43" s="41"/>
      <c r="P43" s="41"/>
      <c r="Q43" s="41"/>
      <c r="R43" s="41"/>
      <c r="S43" s="41"/>
      <c r="T43" s="41"/>
    </row>
    <row r="44" spans="1:20" s="11" customFormat="1" ht="45" customHeight="1" x14ac:dyDescent="0.35">
      <c r="A44" s="239"/>
      <c r="B44" s="247"/>
      <c r="C44" s="227" t="str">
        <f ca="1">Translations!$A$29</f>
        <v>Year 1</v>
      </c>
      <c r="D44" s="227" t="str">
        <f ca="1">Translations!$A$30</f>
        <v>Year 2</v>
      </c>
      <c r="E44" s="227" t="str">
        <f ca="1">Translations!$A$31</f>
        <v>Year 3</v>
      </c>
      <c r="F44" s="388" t="str">
        <f ca="1">Translations!$A$35</f>
        <v>Comments / Assumptions</v>
      </c>
      <c r="G44" s="41"/>
      <c r="H44" s="41"/>
      <c r="I44" s="41"/>
      <c r="J44" s="41"/>
      <c r="K44" s="41"/>
      <c r="L44" s="41"/>
      <c r="M44" s="41"/>
      <c r="N44" s="41"/>
      <c r="O44" s="41"/>
      <c r="P44" s="41"/>
      <c r="Q44" s="41"/>
      <c r="R44" s="41"/>
      <c r="S44" s="41"/>
      <c r="T44" s="41"/>
    </row>
    <row r="45" spans="1:20" s="11" customFormat="1" ht="45" customHeight="1" x14ac:dyDescent="0.35">
      <c r="A45" s="240"/>
      <c r="B45" s="248"/>
      <c r="C45" s="18" t="str">
        <f ca="1">TranslationsTB!$A$22</f>
        <v>Insert year</v>
      </c>
      <c r="D45" s="18" t="str">
        <f ca="1">TranslationsTB!$A$22</f>
        <v>Insert year</v>
      </c>
      <c r="E45" s="18" t="str">
        <f ca="1">TranslationsTB!$A$22</f>
        <v>Insert year</v>
      </c>
      <c r="F45" s="389"/>
      <c r="G45" s="41"/>
      <c r="H45" s="41"/>
      <c r="I45" s="41"/>
      <c r="J45" s="41"/>
      <c r="K45" s="41"/>
      <c r="L45" s="41"/>
      <c r="M45" s="41"/>
      <c r="N45" s="41"/>
      <c r="O45" s="41"/>
      <c r="P45" s="41"/>
      <c r="Q45" s="41"/>
      <c r="R45" s="41"/>
      <c r="S45" s="41"/>
      <c r="T45" s="41"/>
    </row>
    <row r="46" spans="1:20" s="11" customFormat="1" ht="17.649999999999999" customHeight="1" x14ac:dyDescent="0.35">
      <c r="A46" s="125" t="str">
        <f ca="1">Translations!$A$118</f>
        <v xml:space="preserve">Current estimated country need </v>
      </c>
      <c r="B46" s="127"/>
      <c r="C46" s="127"/>
      <c r="D46" s="127"/>
      <c r="E46" s="127"/>
      <c r="F46" s="128"/>
      <c r="G46" s="41"/>
      <c r="H46" s="41"/>
      <c r="I46" s="41"/>
      <c r="J46" s="41"/>
      <c r="K46" s="41"/>
      <c r="L46" s="41"/>
      <c r="M46" s="41"/>
      <c r="N46" s="41"/>
      <c r="O46" s="41"/>
      <c r="P46" s="41"/>
      <c r="Q46" s="41"/>
      <c r="R46" s="41"/>
      <c r="S46" s="41"/>
      <c r="T46" s="41"/>
    </row>
    <row r="47" spans="1:20" ht="45" customHeight="1" x14ac:dyDescent="0.35">
      <c r="A47" s="130" t="str">
        <f ca="1">Translations!$A$138</f>
        <v>A. Total estimated key and vulnerable populations in need</v>
      </c>
      <c r="B47" s="138" t="s">
        <v>7</v>
      </c>
      <c r="C47" s="170"/>
      <c r="D47" s="170"/>
      <c r="E47" s="170"/>
      <c r="F47" s="171"/>
    </row>
    <row r="48" spans="1:20" ht="45" customHeight="1" x14ac:dyDescent="0.35">
      <c r="A48" s="386" t="str">
        <f ca="1">Translations!$A$39</f>
        <v>B1. Global targets as per the Global AIDS Strategy</v>
      </c>
      <c r="B48" s="251" t="s">
        <v>7</v>
      </c>
      <c r="C48" s="122" t="str">
        <f>IF(C47="","",(C47*C49))</f>
        <v/>
      </c>
      <c r="D48" s="122" t="str">
        <f t="shared" ref="D48:E48" si="12">IF(D47="","",(D47*D49))</f>
        <v/>
      </c>
      <c r="E48" s="122" t="str">
        <f t="shared" si="12"/>
        <v/>
      </c>
      <c r="F48" s="172"/>
    </row>
    <row r="49" spans="1:6" ht="45" customHeight="1" x14ac:dyDescent="0.35">
      <c r="A49" s="387"/>
      <c r="B49" s="251" t="s">
        <v>8</v>
      </c>
      <c r="C49" s="121">
        <v>0.95</v>
      </c>
      <c r="D49" s="121">
        <v>0.95</v>
      </c>
      <c r="E49" s="121">
        <v>0.95</v>
      </c>
      <c r="F49" s="172"/>
    </row>
    <row r="50" spans="1:6" ht="45" customHeight="1" x14ac:dyDescent="0.35">
      <c r="A50" s="423" t="str">
        <f ca="1">Translations!$A$40</f>
        <v>B2. Country targets</v>
      </c>
      <c r="B50" s="251" t="s">
        <v>7</v>
      </c>
      <c r="C50" s="170"/>
      <c r="D50" s="170"/>
      <c r="E50" s="170"/>
      <c r="F50" s="418"/>
    </row>
    <row r="51" spans="1:6" ht="45" customHeight="1" x14ac:dyDescent="0.35">
      <c r="A51" s="424"/>
      <c r="B51" s="251" t="s">
        <v>8</v>
      </c>
      <c r="C51" s="123" t="str">
        <f>IF(C50=0,"",+C50/C47)</f>
        <v/>
      </c>
      <c r="D51" s="123" t="str">
        <f>IF(D50=0,"",+D50/D47)</f>
        <v/>
      </c>
      <c r="E51" s="123" t="str">
        <f>IF(E50=0,"",+E50/E47)</f>
        <v/>
      </c>
      <c r="F51" s="419"/>
    </row>
    <row r="52" spans="1:6" ht="17.649999999999999" customHeight="1" x14ac:dyDescent="0.35">
      <c r="A52" s="125" t="str">
        <f ca="1">Translations!$A$41</f>
        <v>Country need to meet global targets already covered</v>
      </c>
      <c r="B52" s="129"/>
      <c r="C52" s="129"/>
      <c r="D52" s="129"/>
      <c r="E52" s="129"/>
      <c r="F52" s="131"/>
    </row>
    <row r="53" spans="1:6" ht="45" customHeight="1" x14ac:dyDescent="0.35">
      <c r="A53" s="423" t="str">
        <f ca="1">Translations!$A$42</f>
        <v>C1. Global target planned to be covered by domestic resources</v>
      </c>
      <c r="B53" s="138" t="s">
        <v>7</v>
      </c>
      <c r="C53" s="114"/>
      <c r="D53" s="114"/>
      <c r="E53" s="114"/>
      <c r="F53" s="17"/>
    </row>
    <row r="54" spans="1:6" ht="45" customHeight="1" x14ac:dyDescent="0.35">
      <c r="A54" s="424"/>
      <c r="B54" s="138" t="s">
        <v>8</v>
      </c>
      <c r="C54" s="120" t="str">
        <f>IF(C53=0,"",+C53/C48)</f>
        <v/>
      </c>
      <c r="D54" s="120" t="str">
        <f t="shared" ref="D54:E54" si="13">IF(D53=0,"",+D53/D48)</f>
        <v/>
      </c>
      <c r="E54" s="120" t="str">
        <f t="shared" si="13"/>
        <v/>
      </c>
      <c r="F54" s="17"/>
    </row>
    <row r="55" spans="1:6" ht="45" customHeight="1" x14ac:dyDescent="0.35">
      <c r="A55" s="423" t="str">
        <f ca="1">Translations!$A$43</f>
        <v>C2. Global target planned to be covered by external resources</v>
      </c>
      <c r="B55" s="138" t="s">
        <v>7</v>
      </c>
      <c r="C55" s="179"/>
      <c r="D55" s="179"/>
      <c r="E55" s="179"/>
      <c r="F55" s="175"/>
    </row>
    <row r="56" spans="1:6" ht="45" customHeight="1" x14ac:dyDescent="0.35">
      <c r="A56" s="424"/>
      <c r="B56" s="138" t="s">
        <v>8</v>
      </c>
      <c r="C56" s="120" t="str">
        <f>IF(C55=0,"",+C55/C48)</f>
        <v/>
      </c>
      <c r="D56" s="120" t="str">
        <f t="shared" ref="D56:E56" si="14">IF(D55=0,"",+D55/D48)</f>
        <v/>
      </c>
      <c r="E56" s="120" t="str">
        <f t="shared" si="14"/>
        <v/>
      </c>
      <c r="F56" s="176"/>
    </row>
    <row r="57" spans="1:6" ht="45" customHeight="1" x14ac:dyDescent="0.35">
      <c r="A57" s="423" t="str">
        <f ca="1">Translations!$A$44</f>
        <v>C3. Total global target already covered</v>
      </c>
      <c r="B57" s="138" t="s">
        <v>7</v>
      </c>
      <c r="C57" s="137">
        <f>C53+C55</f>
        <v>0</v>
      </c>
      <c r="D57" s="137">
        <f t="shared" ref="D57:E57" si="15">D53+D55</f>
        <v>0</v>
      </c>
      <c r="E57" s="137">
        <f t="shared" si="15"/>
        <v>0</v>
      </c>
      <c r="F57" s="115"/>
    </row>
    <row r="58" spans="1:6" ht="45" customHeight="1" x14ac:dyDescent="0.35">
      <c r="A58" s="424"/>
      <c r="B58" s="138" t="s">
        <v>8</v>
      </c>
      <c r="C58" s="120" t="str">
        <f>IF(C57=0,"",C57/C48)</f>
        <v/>
      </c>
      <c r="D58" s="120" t="str">
        <f t="shared" ref="D58:E58" si="16">IF(D57=0,"",D57/D48)</f>
        <v/>
      </c>
      <c r="E58" s="120" t="str">
        <f t="shared" si="16"/>
        <v/>
      </c>
      <c r="F58" s="115"/>
    </row>
    <row r="59" spans="1:6" ht="17.649999999999999" customHeight="1" x14ac:dyDescent="0.35">
      <c r="A59" s="125" t="str">
        <f ca="1">Translations!$A$45</f>
        <v>Programmatic gap</v>
      </c>
      <c r="B59" s="129"/>
      <c r="C59" s="129"/>
      <c r="D59" s="129"/>
      <c r="E59" s="129"/>
      <c r="F59" s="131"/>
    </row>
    <row r="60" spans="1:6" ht="45" customHeight="1" x14ac:dyDescent="0.35">
      <c r="A60" s="420" t="str">
        <f ca="1">Translations!$A$46</f>
        <v>D. Expected annual gap in meeting the need: B1 - C3</v>
      </c>
      <c r="B60" s="138" t="s">
        <v>7</v>
      </c>
      <c r="C60" s="119" t="str">
        <f>IF(C57=0,C48,C48-(C57))</f>
        <v/>
      </c>
      <c r="D60" s="119" t="str">
        <f t="shared" ref="D60:E60" si="17">IF(D57=0,D48,D48-(D57))</f>
        <v/>
      </c>
      <c r="E60" s="119" t="str">
        <f t="shared" si="17"/>
        <v/>
      </c>
      <c r="F60" s="418"/>
    </row>
    <row r="61" spans="1:6" ht="45" customHeight="1" x14ac:dyDescent="0.35">
      <c r="A61" s="422"/>
      <c r="B61" s="138" t="s">
        <v>8</v>
      </c>
      <c r="C61" s="120" t="str">
        <f>IF(C60="","",+C60/C48)</f>
        <v/>
      </c>
      <c r="D61" s="120" t="str">
        <f t="shared" ref="D61:E61" si="18">IF(D60="","",+D60/D48)</f>
        <v/>
      </c>
      <c r="E61" s="120" t="str">
        <f t="shared" si="18"/>
        <v/>
      </c>
      <c r="F61" s="419"/>
    </row>
    <row r="62" spans="1:6" ht="17.649999999999999" customHeight="1" x14ac:dyDescent="0.35">
      <c r="A62" s="125" t="str">
        <f ca="1">Translations!$A$47</f>
        <v>Country need to meet global targets covered with the allocation amount</v>
      </c>
      <c r="B62" s="129"/>
      <c r="C62" s="129"/>
      <c r="D62" s="129"/>
      <c r="E62" s="129"/>
      <c r="F62" s="131"/>
    </row>
    <row r="63" spans="1:6" ht="45" customHeight="1" x14ac:dyDescent="0.35">
      <c r="A63" s="420" t="str">
        <f ca="1">Translations!$A$48</f>
        <v>E. Targets to be financed by allocation amount</v>
      </c>
      <c r="B63" s="251" t="s">
        <v>7</v>
      </c>
      <c r="C63" s="114"/>
      <c r="D63" s="114"/>
      <c r="E63" s="114"/>
      <c r="F63" s="426"/>
    </row>
    <row r="64" spans="1:6" ht="45" customHeight="1" x14ac:dyDescent="0.35">
      <c r="A64" s="422"/>
      <c r="B64" s="251" t="s">
        <v>8</v>
      </c>
      <c r="C64" s="120" t="str">
        <f>IF(C63=0,"",+C63/C48)</f>
        <v/>
      </c>
      <c r="D64" s="120" t="str">
        <f t="shared" ref="D64:E64" si="19">IF(D63=0,"",+D63/D48)</f>
        <v/>
      </c>
      <c r="E64" s="120" t="str">
        <f t="shared" si="19"/>
        <v/>
      </c>
      <c r="F64" s="427"/>
    </row>
    <row r="65" spans="1:6" ht="45" customHeight="1" x14ac:dyDescent="0.35">
      <c r="A65" s="420" t="str">
        <f ca="1">Translations!$A$49</f>
        <v>F. Coverage from allocation amount and other resources: E + C3</v>
      </c>
      <c r="B65" s="251" t="s">
        <v>7</v>
      </c>
      <c r="C65" s="119">
        <f>IF(C57="",C63,C63+C57)</f>
        <v>0</v>
      </c>
      <c r="D65" s="119">
        <f t="shared" ref="D65:E65" si="20">IF(D57="",D63,D63+D57)</f>
        <v>0</v>
      </c>
      <c r="E65" s="119">
        <f t="shared" si="20"/>
        <v>0</v>
      </c>
      <c r="F65" s="418"/>
    </row>
    <row r="66" spans="1:6" ht="45" customHeight="1" x14ac:dyDescent="0.35">
      <c r="A66" s="422"/>
      <c r="B66" s="251" t="s">
        <v>8</v>
      </c>
      <c r="C66" s="120" t="str">
        <f>IF(C65=0,"",+C65/C48)</f>
        <v/>
      </c>
      <c r="D66" s="120" t="str">
        <f t="shared" ref="D66:E66" si="21">IF(D65=0,"",+D65/D48)</f>
        <v/>
      </c>
      <c r="E66" s="120" t="str">
        <f t="shared" si="21"/>
        <v/>
      </c>
      <c r="F66" s="419"/>
    </row>
    <row r="67" spans="1:6" ht="45" customHeight="1" x14ac:dyDescent="0.35">
      <c r="A67" s="420" t="str">
        <f ca="1">Translations!$A$50</f>
        <v xml:space="preserve">G. Remaining gap: B1 - F </v>
      </c>
      <c r="B67" s="251" t="s">
        <v>7</v>
      </c>
      <c r="C67" s="119" t="str">
        <f>IF(C65=0,C48,C48-(C65))</f>
        <v/>
      </c>
      <c r="D67" s="119" t="str">
        <f t="shared" ref="D67:E67" si="22">IF(D65=0,D48,D48-(D65))</f>
        <v/>
      </c>
      <c r="E67" s="119" t="str">
        <f t="shared" si="22"/>
        <v/>
      </c>
      <c r="F67" s="418"/>
    </row>
    <row r="68" spans="1:6" ht="45" customHeight="1" x14ac:dyDescent="0.35">
      <c r="A68" s="422"/>
      <c r="B68" s="251" t="s">
        <v>8</v>
      </c>
      <c r="C68" s="120" t="str">
        <f>IF(C67="","",C67/C48)</f>
        <v/>
      </c>
      <c r="D68" s="120" t="str">
        <f t="shared" ref="D68:E68" si="23">IF(D67="","",D67/D48)</f>
        <v/>
      </c>
      <c r="E68" s="120" t="str">
        <f t="shared" si="23"/>
        <v/>
      </c>
      <c r="F68" s="419"/>
    </row>
    <row r="69" spans="1:6" ht="22.15" customHeight="1" x14ac:dyDescent="0.35">
      <c r="A69" s="214"/>
      <c r="B69" s="211"/>
      <c r="C69" s="211"/>
      <c r="D69" s="211"/>
      <c r="E69" s="211"/>
      <c r="F69" s="211"/>
    </row>
    <row r="70" spans="1:6" ht="22.15" customHeight="1" x14ac:dyDescent="0.35">
      <c r="A70" s="214"/>
      <c r="B70" s="211"/>
      <c r="C70" s="211"/>
      <c r="D70" s="211"/>
      <c r="E70" s="211"/>
      <c r="F70" s="211"/>
    </row>
    <row r="71" spans="1:6" ht="22.15" customHeight="1" x14ac:dyDescent="0.35">
      <c r="A71" s="167" t="str">
        <f ca="1">Translations!$A$132</f>
        <v>Prevention Programmatic Gap Table 3</v>
      </c>
      <c r="B71" s="133"/>
      <c r="C71" s="133"/>
      <c r="D71" s="133"/>
      <c r="E71" s="134"/>
      <c r="F71" s="210"/>
    </row>
    <row r="72" spans="1:6" ht="45" customHeight="1" x14ac:dyDescent="0.35">
      <c r="A72" s="132" t="str">
        <f ca="1">Translations!$A$21</f>
        <v>Priority Module</v>
      </c>
      <c r="B72" s="445" t="s">
        <v>2</v>
      </c>
      <c r="C72" s="446"/>
      <c r="D72" s="446"/>
      <c r="E72" s="446"/>
      <c r="F72" s="447"/>
    </row>
    <row r="73" spans="1:6" ht="45" customHeight="1" x14ac:dyDescent="0.35">
      <c r="A73" s="132" t="str">
        <f ca="1">Translations!$A$22</f>
        <v>Selected coverage indicator</v>
      </c>
      <c r="B73" s="380" t="s">
        <v>2</v>
      </c>
      <c r="C73" s="381"/>
      <c r="D73" s="381"/>
      <c r="E73" s="381"/>
      <c r="F73" s="433"/>
    </row>
    <row r="74" spans="1:6" ht="17.649999999999999" customHeight="1" x14ac:dyDescent="0.35">
      <c r="A74" s="125" t="str">
        <f ca="1">Translations!$A$24</f>
        <v>Current national coverage</v>
      </c>
      <c r="B74" s="129"/>
      <c r="C74" s="129"/>
      <c r="D74" s="129"/>
      <c r="E74" s="129"/>
      <c r="F74" s="131"/>
    </row>
    <row r="75" spans="1:6" ht="45" customHeight="1" x14ac:dyDescent="0.35">
      <c r="A75" s="136" t="str">
        <f ca="1">Translations!$A$25</f>
        <v>Insert latest results</v>
      </c>
      <c r="B75" s="70"/>
      <c r="C75" s="153" t="str">
        <f ca="1">Translations!$A$26</f>
        <v>Year</v>
      </c>
      <c r="D75" s="17"/>
      <c r="E75" s="154" t="str">
        <f ca="1">Translations!$A$27</f>
        <v>Data source</v>
      </c>
      <c r="F75" s="17"/>
    </row>
    <row r="76" spans="1:6" ht="45" customHeight="1" x14ac:dyDescent="0.35">
      <c r="A76" s="237" t="str">
        <f ca="1">Translations!$A$28</f>
        <v>Comments</v>
      </c>
      <c r="B76" s="383"/>
      <c r="C76" s="384"/>
      <c r="D76" s="384"/>
      <c r="E76" s="384"/>
      <c r="F76" s="428"/>
    </row>
    <row r="77" spans="1:6" ht="45" customHeight="1" x14ac:dyDescent="0.35">
      <c r="A77" s="239"/>
      <c r="B77" s="247"/>
      <c r="C77" s="227" t="str">
        <f ca="1">Translations!$A$29</f>
        <v>Year 1</v>
      </c>
      <c r="D77" s="227" t="str">
        <f ca="1">Translations!$A$30</f>
        <v>Year 2</v>
      </c>
      <c r="E77" s="227" t="str">
        <f ca="1">Translations!$A$31</f>
        <v>Year 3</v>
      </c>
      <c r="F77" s="388" t="str">
        <f ca="1">Translations!$A$35</f>
        <v>Comments / Assumptions</v>
      </c>
    </row>
    <row r="78" spans="1:6" ht="45" customHeight="1" x14ac:dyDescent="0.35">
      <c r="A78" s="240"/>
      <c r="B78" s="248"/>
      <c r="C78" s="18" t="str">
        <f ca="1">TranslationsTB!$A$22</f>
        <v>Insert year</v>
      </c>
      <c r="D78" s="18" t="str">
        <f ca="1">TranslationsTB!$A$22</f>
        <v>Insert year</v>
      </c>
      <c r="E78" s="18" t="str">
        <f ca="1">TranslationsTB!$A$22</f>
        <v>Insert year</v>
      </c>
      <c r="F78" s="389"/>
    </row>
    <row r="79" spans="1:6" ht="17.649999999999999" customHeight="1" x14ac:dyDescent="0.35">
      <c r="A79" s="125" t="str">
        <f ca="1">Translations!$A$118</f>
        <v xml:space="preserve">Current estimated country need </v>
      </c>
      <c r="B79" s="127"/>
      <c r="C79" s="127"/>
      <c r="D79" s="127"/>
      <c r="E79" s="127"/>
      <c r="F79" s="128"/>
    </row>
    <row r="80" spans="1:6" ht="45" customHeight="1" x14ac:dyDescent="0.35">
      <c r="A80" s="130" t="str">
        <f ca="1">Translations!$A$138</f>
        <v>A. Total estimated key and vulnerable populations in need</v>
      </c>
      <c r="B80" s="138" t="s">
        <v>7</v>
      </c>
      <c r="C80" s="170"/>
      <c r="D80" s="170"/>
      <c r="E80" s="170"/>
      <c r="F80" s="171"/>
    </row>
    <row r="81" spans="1:6" ht="45" customHeight="1" x14ac:dyDescent="0.35">
      <c r="A81" s="386" t="str">
        <f ca="1">Translations!$A$39</f>
        <v>B1. Global targets as per the Global AIDS Strategy</v>
      </c>
      <c r="B81" s="251" t="s">
        <v>7</v>
      </c>
      <c r="C81" s="122" t="str">
        <f>IF(C80="","",(C80*C82))</f>
        <v/>
      </c>
      <c r="D81" s="122" t="str">
        <f t="shared" ref="D81:E81" si="24">IF(D80="","",(D80*D82))</f>
        <v/>
      </c>
      <c r="E81" s="122" t="str">
        <f t="shared" si="24"/>
        <v/>
      </c>
      <c r="F81" s="172"/>
    </row>
    <row r="82" spans="1:6" ht="45" customHeight="1" x14ac:dyDescent="0.35">
      <c r="A82" s="387"/>
      <c r="B82" s="251" t="s">
        <v>8</v>
      </c>
      <c r="C82" s="121">
        <v>0.95</v>
      </c>
      <c r="D82" s="121">
        <v>0.95</v>
      </c>
      <c r="E82" s="121">
        <v>0.95</v>
      </c>
      <c r="F82" s="172"/>
    </row>
    <row r="83" spans="1:6" ht="45" customHeight="1" x14ac:dyDescent="0.35">
      <c r="A83" s="423" t="str">
        <f ca="1">Translations!$A$40</f>
        <v>B2. Country targets</v>
      </c>
      <c r="B83" s="251" t="s">
        <v>7</v>
      </c>
      <c r="C83" s="170"/>
      <c r="D83" s="170"/>
      <c r="E83" s="170"/>
      <c r="F83" s="418"/>
    </row>
    <row r="84" spans="1:6" ht="45" customHeight="1" x14ac:dyDescent="0.35">
      <c r="A84" s="424"/>
      <c r="B84" s="251" t="s">
        <v>8</v>
      </c>
      <c r="C84" s="123" t="str">
        <f>IF(C83=0,"",+C83/C80)</f>
        <v/>
      </c>
      <c r="D84" s="123" t="str">
        <f>IF(D83=0,"",+D83/D80)</f>
        <v/>
      </c>
      <c r="E84" s="123" t="str">
        <f>IF(E83=0,"",+E83/E80)</f>
        <v/>
      </c>
      <c r="F84" s="419"/>
    </row>
    <row r="85" spans="1:6" ht="17.649999999999999" customHeight="1" x14ac:dyDescent="0.35">
      <c r="A85" s="125" t="str">
        <f ca="1">Translations!$A$41</f>
        <v>Country need to meet global targets already covered</v>
      </c>
      <c r="B85" s="129"/>
      <c r="C85" s="129"/>
      <c r="D85" s="129"/>
      <c r="E85" s="129"/>
      <c r="F85" s="131"/>
    </row>
    <row r="86" spans="1:6" ht="45" customHeight="1" x14ac:dyDescent="0.35">
      <c r="A86" s="423" t="str">
        <f ca="1">Translations!$A$42</f>
        <v>C1. Global target planned to be covered by domestic resources</v>
      </c>
      <c r="B86" s="138" t="s">
        <v>7</v>
      </c>
      <c r="C86" s="114"/>
      <c r="D86" s="114"/>
      <c r="E86" s="114"/>
      <c r="F86" s="17"/>
    </row>
    <row r="87" spans="1:6" ht="45" customHeight="1" x14ac:dyDescent="0.35">
      <c r="A87" s="424"/>
      <c r="B87" s="138" t="s">
        <v>8</v>
      </c>
      <c r="C87" s="120" t="str">
        <f>IF(C86=0,"",+C86/C81)</f>
        <v/>
      </c>
      <c r="D87" s="120" t="str">
        <f t="shared" ref="D87:E87" si="25">IF(D86=0,"",+D86/D81)</f>
        <v/>
      </c>
      <c r="E87" s="120" t="str">
        <f t="shared" si="25"/>
        <v/>
      </c>
      <c r="F87" s="17"/>
    </row>
    <row r="88" spans="1:6" ht="45" customHeight="1" x14ac:dyDescent="0.35">
      <c r="A88" s="423" t="str">
        <f ca="1">Translations!$A$43</f>
        <v>C2. Global target planned to be covered by external resources</v>
      </c>
      <c r="B88" s="138" t="s">
        <v>7</v>
      </c>
      <c r="C88" s="179"/>
      <c r="D88" s="179"/>
      <c r="E88" s="179"/>
      <c r="F88" s="175"/>
    </row>
    <row r="89" spans="1:6" ht="45" customHeight="1" x14ac:dyDescent="0.35">
      <c r="A89" s="424"/>
      <c r="B89" s="138" t="s">
        <v>8</v>
      </c>
      <c r="C89" s="120" t="str">
        <f>IF(C88=0,"",+C88/C81)</f>
        <v/>
      </c>
      <c r="D89" s="120" t="str">
        <f t="shared" ref="D89:E89" si="26">IF(D88=0,"",+D88/D81)</f>
        <v/>
      </c>
      <c r="E89" s="120" t="str">
        <f t="shared" si="26"/>
        <v/>
      </c>
      <c r="F89" s="176"/>
    </row>
    <row r="90" spans="1:6" ht="45" customHeight="1" x14ac:dyDescent="0.35">
      <c r="A90" s="423" t="str">
        <f ca="1">Translations!$A$44</f>
        <v>C3. Total global target already covered</v>
      </c>
      <c r="B90" s="138" t="s">
        <v>7</v>
      </c>
      <c r="C90" s="137">
        <f>C86+C88</f>
        <v>0</v>
      </c>
      <c r="D90" s="137">
        <f t="shared" ref="D90:E90" si="27">D86+D88</f>
        <v>0</v>
      </c>
      <c r="E90" s="137">
        <f t="shared" si="27"/>
        <v>0</v>
      </c>
      <c r="F90" s="115"/>
    </row>
    <row r="91" spans="1:6" ht="45" customHeight="1" x14ac:dyDescent="0.35">
      <c r="A91" s="424"/>
      <c r="B91" s="138" t="s">
        <v>8</v>
      </c>
      <c r="C91" s="120" t="str">
        <f>IF(C90=0,"",C90/C81)</f>
        <v/>
      </c>
      <c r="D91" s="120" t="str">
        <f t="shared" ref="D91:E91" si="28">IF(D90=0,"",D90/D81)</f>
        <v/>
      </c>
      <c r="E91" s="120" t="str">
        <f t="shared" si="28"/>
        <v/>
      </c>
      <c r="F91" s="115"/>
    </row>
    <row r="92" spans="1:6" ht="17.649999999999999" customHeight="1" x14ac:dyDescent="0.35">
      <c r="A92" s="125" t="str">
        <f ca="1">Translations!$A$45</f>
        <v>Programmatic gap</v>
      </c>
      <c r="B92" s="129"/>
      <c r="C92" s="129"/>
      <c r="D92" s="129"/>
      <c r="E92" s="129"/>
      <c r="F92" s="131"/>
    </row>
    <row r="93" spans="1:6" ht="45" customHeight="1" x14ac:dyDescent="0.35">
      <c r="A93" s="420" t="str">
        <f ca="1">Translations!$A$46</f>
        <v>D. Expected annual gap in meeting the need: B1 - C3</v>
      </c>
      <c r="B93" s="138" t="s">
        <v>7</v>
      </c>
      <c r="C93" s="119" t="str">
        <f>IF(C90=0,C81,C81-(C90))</f>
        <v/>
      </c>
      <c r="D93" s="119" t="str">
        <f t="shared" ref="D93:E93" si="29">IF(D90=0,D81,D81-(D90))</f>
        <v/>
      </c>
      <c r="E93" s="119" t="str">
        <f t="shared" si="29"/>
        <v/>
      </c>
      <c r="F93" s="418"/>
    </row>
    <row r="94" spans="1:6" ht="45" customHeight="1" x14ac:dyDescent="0.35">
      <c r="A94" s="422"/>
      <c r="B94" s="138" t="s">
        <v>8</v>
      </c>
      <c r="C94" s="120" t="str">
        <f>IF(C93="","",+C93/C81)</f>
        <v/>
      </c>
      <c r="D94" s="120" t="str">
        <f t="shared" ref="D94:E94" si="30">IF(D93="","",+D93/D81)</f>
        <v/>
      </c>
      <c r="E94" s="120" t="str">
        <f t="shared" si="30"/>
        <v/>
      </c>
      <c r="F94" s="419"/>
    </row>
    <row r="95" spans="1:6" ht="17.649999999999999" customHeight="1" x14ac:dyDescent="0.35">
      <c r="A95" s="125" t="str">
        <f ca="1">Translations!$A$47</f>
        <v>Country need to meet global targets covered with the allocation amount</v>
      </c>
      <c r="B95" s="129"/>
      <c r="C95" s="129"/>
      <c r="D95" s="129"/>
      <c r="E95" s="129"/>
      <c r="F95" s="131"/>
    </row>
    <row r="96" spans="1:6" ht="45" customHeight="1" x14ac:dyDescent="0.35">
      <c r="A96" s="420" t="str">
        <f ca="1">Translations!$A$48</f>
        <v>E. Targets to be financed by allocation amount</v>
      </c>
      <c r="B96" s="251" t="s">
        <v>7</v>
      </c>
      <c r="C96" s="114"/>
      <c r="D96" s="114"/>
      <c r="E96" s="114"/>
      <c r="F96" s="426"/>
    </row>
    <row r="97" spans="1:6" ht="45" customHeight="1" x14ac:dyDescent="0.35">
      <c r="A97" s="422"/>
      <c r="B97" s="251" t="s">
        <v>8</v>
      </c>
      <c r="C97" s="120" t="str">
        <f>IF(C96=0,"",+C96/C81)</f>
        <v/>
      </c>
      <c r="D97" s="120" t="str">
        <f t="shared" ref="D97:E97" si="31">IF(D96=0,"",+D96/D81)</f>
        <v/>
      </c>
      <c r="E97" s="120" t="str">
        <f t="shared" si="31"/>
        <v/>
      </c>
      <c r="F97" s="427"/>
    </row>
    <row r="98" spans="1:6" ht="45" customHeight="1" x14ac:dyDescent="0.35">
      <c r="A98" s="420" t="str">
        <f ca="1">Translations!$A$49</f>
        <v>F. Coverage from allocation amount and other resources: E + C3</v>
      </c>
      <c r="B98" s="251" t="s">
        <v>7</v>
      </c>
      <c r="C98" s="119">
        <f>IF(C90="",C96,C96+C90)</f>
        <v>0</v>
      </c>
      <c r="D98" s="119">
        <f t="shared" ref="D98:E98" si="32">IF(D90="",D96,D96+D90)</f>
        <v>0</v>
      </c>
      <c r="E98" s="119">
        <f t="shared" si="32"/>
        <v>0</v>
      </c>
      <c r="F98" s="418"/>
    </row>
    <row r="99" spans="1:6" ht="45" customHeight="1" x14ac:dyDescent="0.35">
      <c r="A99" s="422"/>
      <c r="B99" s="251" t="s">
        <v>8</v>
      </c>
      <c r="C99" s="120" t="str">
        <f>IF(C98=0,"",+C98/C81)</f>
        <v/>
      </c>
      <c r="D99" s="120" t="str">
        <f t="shared" ref="D99:E99" si="33">IF(D98=0,"",+D98/D81)</f>
        <v/>
      </c>
      <c r="E99" s="120" t="str">
        <f t="shared" si="33"/>
        <v/>
      </c>
      <c r="F99" s="419"/>
    </row>
    <row r="100" spans="1:6" ht="45" customHeight="1" x14ac:dyDescent="0.35">
      <c r="A100" s="420" t="str">
        <f ca="1">Translations!$A$50</f>
        <v xml:space="preserve">G. Remaining gap: B1 - F </v>
      </c>
      <c r="B100" s="251" t="s">
        <v>7</v>
      </c>
      <c r="C100" s="119" t="str">
        <f>IF(C98=0,C81,C81-(C98))</f>
        <v/>
      </c>
      <c r="D100" s="119" t="str">
        <f t="shared" ref="D100:E100" si="34">IF(D98=0,D81,D81-(D98))</f>
        <v/>
      </c>
      <c r="E100" s="119" t="str">
        <f t="shared" si="34"/>
        <v/>
      </c>
      <c r="F100" s="418"/>
    </row>
    <row r="101" spans="1:6" ht="45" customHeight="1" x14ac:dyDescent="0.35">
      <c r="A101" s="421"/>
      <c r="B101" s="278" t="s">
        <v>8</v>
      </c>
      <c r="C101" s="120" t="str">
        <f>IF(C100="","",C100/C81)</f>
        <v/>
      </c>
      <c r="D101" s="120" t="str">
        <f t="shared" ref="D101:E101" si="35">IF(D100="","",D100/D81)</f>
        <v/>
      </c>
      <c r="E101" s="120" t="str">
        <f t="shared" si="35"/>
        <v/>
      </c>
      <c r="F101" s="425"/>
    </row>
    <row r="102" spans="1:6" x14ac:dyDescent="0.35">
      <c r="A102" s="402" t="s">
        <v>9</v>
      </c>
      <c r="B102" s="403"/>
      <c r="C102" s="403"/>
      <c r="D102" s="403"/>
      <c r="E102" s="403"/>
      <c r="F102" s="404"/>
    </row>
    <row r="103" spans="1:6" x14ac:dyDescent="0.35">
      <c r="A103" s="405"/>
      <c r="B103" s="406"/>
      <c r="C103" s="406"/>
      <c r="D103" s="406"/>
      <c r="E103" s="406"/>
      <c r="F103" s="407"/>
    </row>
    <row r="104" spans="1:6" x14ac:dyDescent="0.35">
      <c r="A104" s="405"/>
      <c r="B104" s="406"/>
      <c r="C104" s="406"/>
      <c r="D104" s="406"/>
      <c r="E104" s="406"/>
      <c r="F104" s="407"/>
    </row>
    <row r="105" spans="1:6" x14ac:dyDescent="0.35">
      <c r="A105" s="405"/>
      <c r="B105" s="406"/>
      <c r="C105" s="406"/>
      <c r="D105" s="406"/>
      <c r="E105" s="406"/>
      <c r="F105" s="407"/>
    </row>
    <row r="106" spans="1:6" x14ac:dyDescent="0.35">
      <c r="A106" s="405"/>
      <c r="B106" s="406"/>
      <c r="C106" s="406"/>
      <c r="D106" s="406"/>
      <c r="E106" s="406"/>
      <c r="F106" s="407"/>
    </row>
    <row r="107" spans="1:6" x14ac:dyDescent="0.35">
      <c r="A107" s="405"/>
      <c r="B107" s="406"/>
      <c r="C107" s="406"/>
      <c r="D107" s="406"/>
      <c r="E107" s="406"/>
      <c r="F107" s="407"/>
    </row>
    <row r="108" spans="1:6" x14ac:dyDescent="0.35">
      <c r="A108" s="405"/>
      <c r="B108" s="406"/>
      <c r="C108" s="406"/>
      <c r="D108" s="406"/>
      <c r="E108" s="406"/>
      <c r="F108" s="407"/>
    </row>
    <row r="109" spans="1:6" x14ac:dyDescent="0.35">
      <c r="A109" s="405"/>
      <c r="B109" s="406"/>
      <c r="C109" s="406"/>
      <c r="D109" s="406"/>
      <c r="E109" s="406"/>
      <c r="F109" s="407"/>
    </row>
    <row r="110" spans="1:6" x14ac:dyDescent="0.35">
      <c r="A110" s="405"/>
      <c r="B110" s="406"/>
      <c r="C110" s="406"/>
      <c r="D110" s="406"/>
      <c r="E110" s="406"/>
      <c r="F110" s="407"/>
    </row>
    <row r="111" spans="1:6" x14ac:dyDescent="0.35">
      <c r="A111" s="405"/>
      <c r="B111" s="406"/>
      <c r="C111" s="406"/>
      <c r="D111" s="406"/>
      <c r="E111" s="406"/>
      <c r="F111" s="407"/>
    </row>
    <row r="112" spans="1:6" x14ac:dyDescent="0.35">
      <c r="A112" s="408"/>
      <c r="B112" s="409"/>
      <c r="C112" s="409"/>
      <c r="D112" s="409"/>
      <c r="E112" s="409"/>
      <c r="F112" s="410"/>
    </row>
  </sheetData>
  <sheetProtection algorithmName="SHA-512" hashValue="0jVScvVB0h/rFDQ0VSQROsUxwIVoJ4WCjsy+xTB49xc+47AqswLswvYXnNUKax0THx8REL1tnR7Cb21DM8tMsw==" saltValue="kizwsoKL1F0f+SYF3CjZRA==" spinCount="100000" sheet="1" formatColumns="0" formatRows="0"/>
  <mergeCells count="60">
    <mergeCell ref="A17:A18"/>
    <mergeCell ref="F17:F18"/>
    <mergeCell ref="A1:E1"/>
    <mergeCell ref="F1:F3"/>
    <mergeCell ref="A2:E2"/>
    <mergeCell ref="A3:E3"/>
    <mergeCell ref="A4:F4"/>
    <mergeCell ref="B6:F6"/>
    <mergeCell ref="B7:F7"/>
    <mergeCell ref="B10:F10"/>
    <mergeCell ref="F11:F12"/>
    <mergeCell ref="A15:A16"/>
    <mergeCell ref="A30:A31"/>
    <mergeCell ref="F30:F31"/>
    <mergeCell ref="A32:A33"/>
    <mergeCell ref="F32:F33"/>
    <mergeCell ref="A34:A35"/>
    <mergeCell ref="F34:F35"/>
    <mergeCell ref="A20:A21"/>
    <mergeCell ref="A22:A23"/>
    <mergeCell ref="A24:A25"/>
    <mergeCell ref="A27:A28"/>
    <mergeCell ref="F27:F28"/>
    <mergeCell ref="F60:F61"/>
    <mergeCell ref="A63:A64"/>
    <mergeCell ref="F63:F64"/>
    <mergeCell ref="B39:F39"/>
    <mergeCell ref="F65:F66"/>
    <mergeCell ref="A102:F112"/>
    <mergeCell ref="B40:F40"/>
    <mergeCell ref="B43:F43"/>
    <mergeCell ref="F44:F45"/>
    <mergeCell ref="A48:A49"/>
    <mergeCell ref="A50:A51"/>
    <mergeCell ref="F50:F51"/>
    <mergeCell ref="A53:A54"/>
    <mergeCell ref="A55:A56"/>
    <mergeCell ref="A57:A58"/>
    <mergeCell ref="A60:A61"/>
    <mergeCell ref="A81:A82"/>
    <mergeCell ref="A86:A87"/>
    <mergeCell ref="A88:A89"/>
    <mergeCell ref="A90:A91"/>
    <mergeCell ref="A65:A66"/>
    <mergeCell ref="A67:A68"/>
    <mergeCell ref="F67:F68"/>
    <mergeCell ref="B72:F72"/>
    <mergeCell ref="A100:A101"/>
    <mergeCell ref="F100:F101"/>
    <mergeCell ref="B73:F73"/>
    <mergeCell ref="B76:F76"/>
    <mergeCell ref="F77:F78"/>
    <mergeCell ref="A83:A84"/>
    <mergeCell ref="F83:F84"/>
    <mergeCell ref="A96:A97"/>
    <mergeCell ref="F96:F97"/>
    <mergeCell ref="A98:A99"/>
    <mergeCell ref="F98:F99"/>
    <mergeCell ref="A93:A94"/>
    <mergeCell ref="F93:F94"/>
  </mergeCells>
  <pageMargins left="0.7" right="0.7" top="0.75" bottom="0.75" header="0.3" footer="0.3"/>
  <pageSetup paperSize="8" scale="83" fitToHeight="0" orientation="portrait" r:id="rId1"/>
  <rowBreaks count="3" manualBreakCount="3">
    <brk id="33" max="5" man="1"/>
    <brk id="66" max="5" man="1"/>
    <brk id="99"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06521E5-508E-45CD-959B-D7AEFFF8E4DB}">
          <x14:formula1>
            <xm:f>'HIV dropdown'!$E$112:$E$118</xm:f>
          </x14:formula1>
          <xm:sqref>B7:F7 B40:F40 B73:F73</xm:sqref>
        </x14:dataValidation>
        <x14:dataValidation type="list" allowBlank="1" showInputMessage="1" showErrorMessage="1" xr:uid="{55F0B070-3CCF-4FAD-82DC-47C170780D9A}">
          <x14:formula1>
            <xm:f>'HIV dropdown'!$A$112:$A$118</xm:f>
          </x14:formula1>
          <xm:sqref>B6:F6 B39:F39 B72:F72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88A9-E70E-45CE-B8E0-5350A4E5F7F5}">
  <sheetPr codeName="Sheet14">
    <tabColor rgb="FFFF7C80"/>
  </sheetPr>
  <dimension ref="A1:T103"/>
  <sheetViews>
    <sheetView view="pageBreakPreview" zoomScale="60" zoomScaleNormal="80" workbookViewId="0">
      <selection activeCell="B6" sqref="B6:F6"/>
    </sheetView>
  </sheetViews>
  <sheetFormatPr defaultColWidth="9" defaultRowHeight="14" x14ac:dyDescent="0.3"/>
  <cols>
    <col min="1" max="1" width="30.08203125" style="113" customWidth="1"/>
    <col min="2" max="5" width="11.58203125" style="113" customWidth="1"/>
    <col min="6" max="6" width="68.25" style="113" customWidth="1"/>
    <col min="7" max="7" width="21.58203125" style="113" customWidth="1"/>
    <col min="8" max="8" width="9" style="113" bestFit="1"/>
    <col min="9" max="9" width="10.08203125" style="113" customWidth="1"/>
    <col min="10" max="10" width="10.58203125" style="113" customWidth="1"/>
    <col min="11" max="11" width="12.08203125" style="113" customWidth="1"/>
    <col min="12" max="16384" width="9" style="113"/>
  </cols>
  <sheetData>
    <row r="1" spans="1:20" ht="22.5" customHeight="1" x14ac:dyDescent="0.3">
      <c r="A1" s="394" t="s">
        <v>3</v>
      </c>
      <c r="B1" s="394"/>
      <c r="C1" s="394"/>
      <c r="D1" s="394"/>
      <c r="E1" s="394"/>
      <c r="F1" s="374" t="str">
        <f ca="1">Translations!$G$115</f>
        <v>Latest version updated: 13 March 2023</v>
      </c>
      <c r="G1" s="117"/>
      <c r="H1" s="117"/>
      <c r="I1" s="117"/>
      <c r="J1" s="117"/>
      <c r="K1" s="117"/>
      <c r="L1" s="117"/>
      <c r="M1" s="118"/>
      <c r="N1" s="118"/>
      <c r="O1" s="118"/>
      <c r="P1" s="118"/>
      <c r="Q1" s="118"/>
      <c r="R1" s="118"/>
      <c r="S1" s="118"/>
      <c r="T1" s="118"/>
    </row>
    <row r="2" spans="1:20" ht="22.5" customHeight="1" x14ac:dyDescent="0.3">
      <c r="A2" s="394" t="s">
        <v>975</v>
      </c>
      <c r="B2" s="394"/>
      <c r="C2" s="394"/>
      <c r="D2" s="394"/>
      <c r="E2" s="394"/>
      <c r="F2" s="374"/>
      <c r="G2" s="117"/>
      <c r="H2" s="117"/>
      <c r="I2" s="117"/>
      <c r="J2" s="117"/>
      <c r="K2" s="117"/>
      <c r="L2" s="117"/>
      <c r="M2" s="118"/>
      <c r="N2" s="118"/>
      <c r="O2" s="118"/>
      <c r="P2" s="118"/>
      <c r="Q2" s="118"/>
      <c r="R2" s="118"/>
      <c r="S2" s="118"/>
      <c r="T2" s="118"/>
    </row>
    <row r="3" spans="1:20" ht="22.5" customHeight="1" x14ac:dyDescent="0.3">
      <c r="A3" s="394" t="s">
        <v>4</v>
      </c>
      <c r="B3" s="394"/>
      <c r="C3" s="394"/>
      <c r="D3" s="394"/>
      <c r="E3" s="394"/>
      <c r="F3" s="374"/>
      <c r="G3" s="117"/>
      <c r="H3" s="117"/>
      <c r="I3" s="117"/>
      <c r="J3" s="117"/>
      <c r="K3" s="117"/>
      <c r="L3" s="117"/>
      <c r="M3" s="118"/>
      <c r="N3" s="118"/>
      <c r="O3" s="118"/>
      <c r="P3" s="118"/>
      <c r="Q3" s="118"/>
      <c r="R3" s="118"/>
      <c r="S3" s="118"/>
      <c r="T3" s="118"/>
    </row>
    <row r="4" spans="1:20" ht="45" customHeight="1" x14ac:dyDescent="0.3">
      <c r="A4" s="452" t="str">
        <f ca="1">Translations!$G$113</f>
        <v xml:space="preserve">Carefully read the instructions in the "Instructions" tab before completing the programmatic gap analysis table. 
The instructions have been tailored to each specific module/intervention. </v>
      </c>
      <c r="B4" s="452"/>
      <c r="C4" s="452"/>
      <c r="D4" s="452"/>
      <c r="E4" s="452"/>
      <c r="F4" s="452"/>
    </row>
    <row r="5" spans="1:20" ht="30" customHeight="1" x14ac:dyDescent="0.3">
      <c r="A5" s="215" t="str">
        <f ca="1">Translations!$A$69</f>
        <v xml:space="preserve">PrEP Programmatic Gap Table 1  </v>
      </c>
      <c r="B5" s="216"/>
      <c r="C5" s="216"/>
      <c r="D5" s="216"/>
      <c r="E5" s="216"/>
      <c r="F5" s="216"/>
    </row>
    <row r="6" spans="1:20" ht="45" customHeight="1" x14ac:dyDescent="0.3">
      <c r="A6" s="217" t="str">
        <f ca="1">Translations!$A$21</f>
        <v>Priority Module</v>
      </c>
      <c r="B6" s="451" t="s">
        <v>2</v>
      </c>
      <c r="C6" s="451"/>
      <c r="D6" s="451"/>
      <c r="E6" s="451"/>
      <c r="F6" s="451"/>
    </row>
    <row r="7" spans="1:20" ht="45" customHeight="1" x14ac:dyDescent="0.3">
      <c r="A7" s="217" t="str">
        <f ca="1">Translations!$A$22</f>
        <v>Selected coverage indicator</v>
      </c>
      <c r="B7" s="449" t="s">
        <v>2</v>
      </c>
      <c r="C7" s="449"/>
      <c r="D7" s="449"/>
      <c r="E7" s="449"/>
      <c r="F7" s="449"/>
    </row>
    <row r="8" spans="1:20" ht="17.649999999999999" customHeight="1" x14ac:dyDescent="0.3">
      <c r="A8" s="459" t="str">
        <f ca="1">Translations!$A$24</f>
        <v>Current national coverage</v>
      </c>
      <c r="B8" s="460"/>
      <c r="C8" s="460"/>
      <c r="D8" s="460"/>
      <c r="E8" s="460"/>
      <c r="F8" s="461"/>
    </row>
    <row r="9" spans="1:20" ht="45" customHeight="1" x14ac:dyDescent="0.3">
      <c r="A9" s="218" t="str">
        <f ca="1">Translations!$A$25</f>
        <v>Insert latest results</v>
      </c>
      <c r="B9" s="70"/>
      <c r="C9" s="153" t="str">
        <f ca="1">Translations!$A$26</f>
        <v>Year</v>
      </c>
      <c r="D9" s="17"/>
      <c r="E9" s="153" t="str">
        <f ca="1">Translations!$A$27</f>
        <v>Data source</v>
      </c>
      <c r="F9" s="17"/>
    </row>
    <row r="10" spans="1:20" ht="45" customHeight="1" x14ac:dyDescent="0.3">
      <c r="A10" s="223" t="str">
        <f ca="1">Translations!$A$28</f>
        <v>Comments</v>
      </c>
      <c r="B10" s="378"/>
      <c r="C10" s="378"/>
      <c r="D10" s="378"/>
      <c r="E10" s="378"/>
      <c r="F10" s="378"/>
    </row>
    <row r="11" spans="1:20" ht="45" customHeight="1" x14ac:dyDescent="0.3">
      <c r="A11" s="239"/>
      <c r="B11" s="247"/>
      <c r="C11" s="173" t="str">
        <f ca="1">Translations!$A$29</f>
        <v>Year 1</v>
      </c>
      <c r="D11" s="227" t="str">
        <f ca="1">Translations!$A$30</f>
        <v>Year 2</v>
      </c>
      <c r="E11" s="227" t="str">
        <f ca="1">Translations!$A$31</f>
        <v>Year 3</v>
      </c>
      <c r="F11" s="450" t="str">
        <f ca="1">Translations!$A$35</f>
        <v>Comments / Assumptions</v>
      </c>
    </row>
    <row r="12" spans="1:20" ht="45" customHeight="1" x14ac:dyDescent="0.3">
      <c r="A12" s="240"/>
      <c r="B12" s="248"/>
      <c r="C12" s="252" t="str">
        <f ca="1">TranslationsTB!$A$22</f>
        <v>Insert year</v>
      </c>
      <c r="D12" s="18" t="str">
        <f ca="1">TranslationsTB!$A$22</f>
        <v>Insert year</v>
      </c>
      <c r="E12" s="18" t="str">
        <f ca="1">TranslationsTB!$A$22</f>
        <v>Insert year</v>
      </c>
      <c r="F12" s="450"/>
    </row>
    <row r="13" spans="1:20" ht="17.649999999999999" customHeight="1" x14ac:dyDescent="0.3">
      <c r="A13" s="462" t="str">
        <f ca="1">Translations!$A$117</f>
        <v xml:space="preserve">Current estimated country need </v>
      </c>
      <c r="B13" s="463"/>
      <c r="C13" s="463"/>
      <c r="D13" s="463"/>
      <c r="E13" s="463"/>
      <c r="F13" s="464"/>
    </row>
    <row r="14" spans="1:20" ht="45" customHeight="1" x14ac:dyDescent="0.3">
      <c r="A14" s="218" t="str">
        <f ca="1">Translations!$A$51</f>
        <v>A. Estimated number at risk who should receive PrEP</v>
      </c>
      <c r="B14" s="138" t="s">
        <v>7</v>
      </c>
      <c r="C14" s="180"/>
      <c r="D14" s="180"/>
      <c r="E14" s="180"/>
      <c r="F14" s="219" t="str">
        <f ca="1">Translations!$A$123</f>
        <v>Use the UNAIDS PrEP target setting tools to complete this section  https://jointsiwg.unaids.org/publications/</v>
      </c>
    </row>
    <row r="15" spans="1:20" ht="45" customHeight="1" x14ac:dyDescent="0.3">
      <c r="A15" s="194" t="str">
        <f ca="1">Translations!$A$119</f>
        <v>B. Country targets (from National Strategic Plan)</v>
      </c>
      <c r="B15" s="138" t="s">
        <v>7</v>
      </c>
      <c r="C15" s="180"/>
      <c r="D15" s="180"/>
      <c r="E15" s="180"/>
      <c r="F15" s="220"/>
    </row>
    <row r="16" spans="1:20" ht="17.649999999999999" customHeight="1" x14ac:dyDescent="0.3">
      <c r="A16" s="459" t="str">
        <f ca="1">Translations!$A$58</f>
        <v>Country need to meet global targets already covered</v>
      </c>
      <c r="B16" s="460"/>
      <c r="C16" s="460"/>
      <c r="D16" s="460"/>
      <c r="E16" s="460"/>
      <c r="F16" s="461"/>
    </row>
    <row r="17" spans="1:6" ht="45" customHeight="1" x14ac:dyDescent="0.3">
      <c r="A17" s="457" t="str">
        <f ca="1">Translations!$A$59</f>
        <v>C1. Global target planned to be covered by domestic resources</v>
      </c>
      <c r="B17" s="138" t="s">
        <v>7</v>
      </c>
      <c r="C17" s="180"/>
      <c r="D17" s="180"/>
      <c r="E17" s="180"/>
      <c r="F17" s="455"/>
    </row>
    <row r="18" spans="1:6" ht="45" customHeight="1" x14ac:dyDescent="0.3">
      <c r="A18" s="457"/>
      <c r="B18" s="138" t="s">
        <v>8</v>
      </c>
      <c r="C18" s="140" t="str">
        <f>IF(C17=0,"",+C17/C14)</f>
        <v/>
      </c>
      <c r="D18" s="140" t="str">
        <f t="shared" ref="D18:E18" si="0">IF(D17=0,"",+D17/D14)</f>
        <v/>
      </c>
      <c r="E18" s="140" t="str">
        <f t="shared" si="0"/>
        <v/>
      </c>
      <c r="F18" s="455"/>
    </row>
    <row r="19" spans="1:6" ht="45" customHeight="1" x14ac:dyDescent="0.3">
      <c r="A19" s="457" t="str">
        <f ca="1">Translations!$A$60</f>
        <v>C2. Global target planned to be covered by external resources</v>
      </c>
      <c r="B19" s="138" t="s">
        <v>7</v>
      </c>
      <c r="C19" s="180"/>
      <c r="D19" s="180"/>
      <c r="E19" s="180"/>
      <c r="F19" s="221"/>
    </row>
    <row r="20" spans="1:6" ht="45" customHeight="1" x14ac:dyDescent="0.3">
      <c r="A20" s="457"/>
      <c r="B20" s="138" t="s">
        <v>8</v>
      </c>
      <c r="C20" s="120" t="str">
        <f>IF(C19=0,"",+C19/C14)</f>
        <v/>
      </c>
      <c r="D20" s="120" t="str">
        <f t="shared" ref="D20:E20" si="1">IF(D19=0,"",+D19/D14)</f>
        <v/>
      </c>
      <c r="E20" s="120" t="str">
        <f t="shared" si="1"/>
        <v/>
      </c>
      <c r="F20" s="169"/>
    </row>
    <row r="21" spans="1:6" ht="45" customHeight="1" x14ac:dyDescent="0.3">
      <c r="A21" s="457" t="str">
        <f ca="1">Translations!$A$61</f>
        <v>C3. Total global target already covered</v>
      </c>
      <c r="B21" s="138" t="s">
        <v>7</v>
      </c>
      <c r="C21" s="119">
        <f>C17+C19</f>
        <v>0</v>
      </c>
      <c r="D21" s="119">
        <f>D17+D19</f>
        <v>0</v>
      </c>
      <c r="E21" s="119">
        <f>E17+E19</f>
        <v>0</v>
      </c>
      <c r="F21" s="169"/>
    </row>
    <row r="22" spans="1:6" ht="45" customHeight="1" x14ac:dyDescent="0.3">
      <c r="A22" s="457"/>
      <c r="B22" s="138" t="s">
        <v>8</v>
      </c>
      <c r="C22" s="140" t="str">
        <f>IF(C21=0,"",+C21/C14)</f>
        <v/>
      </c>
      <c r="D22" s="140" t="str">
        <f t="shared" ref="D22:E22" si="2">IF(D21=0,"",+D21/D14)</f>
        <v/>
      </c>
      <c r="E22" s="140" t="str">
        <f t="shared" si="2"/>
        <v/>
      </c>
      <c r="F22" s="169"/>
    </row>
    <row r="23" spans="1:6" ht="17.649999999999999" customHeight="1" x14ac:dyDescent="0.3">
      <c r="A23" s="459" t="str">
        <f ca="1">Translations!$A$45</f>
        <v>Programmatic gap</v>
      </c>
      <c r="B23" s="460"/>
      <c r="C23" s="460"/>
      <c r="D23" s="460"/>
      <c r="E23" s="460"/>
      <c r="F23" s="461"/>
    </row>
    <row r="24" spans="1:6" ht="45" customHeight="1" x14ac:dyDescent="0.3">
      <c r="A24" s="453" t="str">
        <f ca="1">Translations!$A115</f>
        <v>D. Expected annual gap in meeting the need: A - C3</v>
      </c>
      <c r="B24" s="138" t="s">
        <v>7</v>
      </c>
      <c r="C24" s="119">
        <f>C14-C21</f>
        <v>0</v>
      </c>
      <c r="D24" s="119">
        <f>D14-D21</f>
        <v>0</v>
      </c>
      <c r="E24" s="119">
        <f>E14-E21</f>
        <v>0</v>
      </c>
      <c r="F24" s="455"/>
    </row>
    <row r="25" spans="1:6" ht="45" customHeight="1" x14ac:dyDescent="0.3">
      <c r="A25" s="453"/>
      <c r="B25" s="138" t="s">
        <v>8</v>
      </c>
      <c r="C25" s="140" t="str">
        <f>IF(C24=0,"",+C24/C14)</f>
        <v/>
      </c>
      <c r="D25" s="140" t="str">
        <f t="shared" ref="D25:E25" si="3">IF(D24=0,"",+D24/D14)</f>
        <v/>
      </c>
      <c r="E25" s="140" t="str">
        <f t="shared" si="3"/>
        <v/>
      </c>
      <c r="F25" s="455"/>
    </row>
    <row r="26" spans="1:6" ht="17.649999999999999" customHeight="1" x14ac:dyDescent="0.3">
      <c r="A26" s="459" t="str">
        <f ca="1">Translations!$A$63</f>
        <v>Country need to meet global targets covered with the allocation amount</v>
      </c>
      <c r="B26" s="460"/>
      <c r="C26" s="460"/>
      <c r="D26" s="460"/>
      <c r="E26" s="460"/>
      <c r="F26" s="461"/>
    </row>
    <row r="27" spans="1:6" ht="45" customHeight="1" x14ac:dyDescent="0.3">
      <c r="A27" s="453" t="str">
        <f ca="1">Translations!$A$48</f>
        <v>E. Targets to be financed by allocation amount</v>
      </c>
      <c r="B27" s="138" t="s">
        <v>7</v>
      </c>
      <c r="C27" s="180"/>
      <c r="D27" s="180"/>
      <c r="E27" s="180"/>
      <c r="F27" s="454"/>
    </row>
    <row r="28" spans="1:6" ht="45" customHeight="1" x14ac:dyDescent="0.3">
      <c r="A28" s="453"/>
      <c r="B28" s="138" t="s">
        <v>8</v>
      </c>
      <c r="C28" s="140" t="str">
        <f>IF(C27=0,"",+C27/C14)</f>
        <v/>
      </c>
      <c r="D28" s="140" t="str">
        <f t="shared" ref="D28:E28" si="4">IF(D27=0,"",+D27/D14)</f>
        <v/>
      </c>
      <c r="E28" s="140" t="str">
        <f t="shared" si="4"/>
        <v/>
      </c>
      <c r="F28" s="454"/>
    </row>
    <row r="29" spans="1:6" ht="45" customHeight="1" x14ac:dyDescent="0.3">
      <c r="A29" s="453" t="str">
        <f ca="1">Translations!$A$52</f>
        <v>F. PrEP from allocation amount and other resources: E + C3</v>
      </c>
      <c r="B29" s="138" t="s">
        <v>7</v>
      </c>
      <c r="C29" s="119">
        <f>+C27+C21</f>
        <v>0</v>
      </c>
      <c r="D29" s="119">
        <f>+D27+D21</f>
        <v>0</v>
      </c>
      <c r="E29" s="119">
        <f>+E27+E21</f>
        <v>0</v>
      </c>
      <c r="F29" s="455"/>
    </row>
    <row r="30" spans="1:6" ht="45" customHeight="1" x14ac:dyDescent="0.3">
      <c r="A30" s="453"/>
      <c r="B30" s="138" t="s">
        <v>8</v>
      </c>
      <c r="C30" s="140" t="str">
        <f>IF(C29=0,"",+C29/C14)</f>
        <v/>
      </c>
      <c r="D30" s="140" t="str">
        <f t="shared" ref="D30:E30" si="5">IF(D29=0,"",+D29/D14)</f>
        <v/>
      </c>
      <c r="E30" s="140" t="str">
        <f t="shared" si="5"/>
        <v/>
      </c>
      <c r="F30" s="455"/>
    </row>
    <row r="31" spans="1:6" ht="45" customHeight="1" x14ac:dyDescent="0.3">
      <c r="A31" s="453" t="str">
        <f ca="1">Translations!$A$116</f>
        <v xml:space="preserve">G. Remaining gap: A - F </v>
      </c>
      <c r="B31" s="138" t="s">
        <v>7</v>
      </c>
      <c r="C31" s="119">
        <f>+C14-(C29)</f>
        <v>0</v>
      </c>
      <c r="D31" s="119">
        <f>+D14-(D29)</f>
        <v>0</v>
      </c>
      <c r="E31" s="119">
        <f>+E14-(E29)</f>
        <v>0</v>
      </c>
      <c r="F31" s="455"/>
    </row>
    <row r="32" spans="1:6" ht="45" customHeight="1" x14ac:dyDescent="0.3">
      <c r="A32" s="453"/>
      <c r="B32" s="138" t="s">
        <v>8</v>
      </c>
      <c r="C32" s="140" t="str">
        <f>IF(C31=0,"",+C31/C14)</f>
        <v/>
      </c>
      <c r="D32" s="140" t="str">
        <f t="shared" ref="D32:E32" si="6">IF(D31=0,"",+D31/D14)</f>
        <v/>
      </c>
      <c r="E32" s="140" t="str">
        <f t="shared" si="6"/>
        <v/>
      </c>
      <c r="F32" s="455"/>
    </row>
    <row r="33" spans="1:6" ht="15" customHeight="1" x14ac:dyDescent="0.3">
      <c r="A33" s="214"/>
      <c r="B33" s="211"/>
      <c r="C33" s="211"/>
      <c r="D33" s="211"/>
      <c r="E33" s="211"/>
      <c r="F33" s="211"/>
    </row>
    <row r="34" spans="1:6" ht="15" customHeight="1" x14ac:dyDescent="0.3">
      <c r="A34" s="214"/>
      <c r="B34" s="211"/>
      <c r="C34" s="211"/>
      <c r="D34" s="211"/>
      <c r="E34" s="211"/>
      <c r="F34" s="211"/>
    </row>
    <row r="35" spans="1:6" ht="30" customHeight="1" x14ac:dyDescent="0.3">
      <c r="A35" s="215" t="str">
        <f ca="1">Translations!$A$120</f>
        <v xml:space="preserve">PrEP Programmatic Gap Table 2  </v>
      </c>
      <c r="B35" s="216"/>
      <c r="C35" s="216"/>
      <c r="D35" s="216"/>
      <c r="E35" s="216"/>
      <c r="F35" s="216"/>
    </row>
    <row r="36" spans="1:6" ht="45" customHeight="1" x14ac:dyDescent="0.3">
      <c r="A36" s="217" t="str">
        <f ca="1">Translations!$A$21</f>
        <v>Priority Module</v>
      </c>
      <c r="B36" s="451" t="s">
        <v>2</v>
      </c>
      <c r="C36" s="451"/>
      <c r="D36" s="451"/>
      <c r="E36" s="451"/>
      <c r="F36" s="451"/>
    </row>
    <row r="37" spans="1:6" ht="45" customHeight="1" x14ac:dyDescent="0.3">
      <c r="A37" s="217" t="str">
        <f ca="1">Translations!$A$22</f>
        <v>Selected coverage indicator</v>
      </c>
      <c r="B37" s="449" t="s">
        <v>2</v>
      </c>
      <c r="C37" s="449"/>
      <c r="D37" s="449"/>
      <c r="E37" s="449"/>
      <c r="F37" s="449"/>
    </row>
    <row r="38" spans="1:6" ht="17.649999999999999" customHeight="1" x14ac:dyDescent="0.3">
      <c r="A38" s="459" t="str">
        <f ca="1">Translations!$A$24</f>
        <v>Current national coverage</v>
      </c>
      <c r="B38" s="460"/>
      <c r="C38" s="460"/>
      <c r="D38" s="460"/>
      <c r="E38" s="460"/>
      <c r="F38" s="461"/>
    </row>
    <row r="39" spans="1:6" ht="45" customHeight="1" x14ac:dyDescent="0.3">
      <c r="A39" s="218" t="str">
        <f ca="1">Translations!$A$25</f>
        <v>Insert latest results</v>
      </c>
      <c r="B39" s="70"/>
      <c r="C39" s="153" t="str">
        <f ca="1">Translations!$A$26</f>
        <v>Year</v>
      </c>
      <c r="D39" s="17"/>
      <c r="E39" s="153" t="str">
        <f ca="1">Translations!$A$27</f>
        <v>Data source</v>
      </c>
      <c r="F39" s="17"/>
    </row>
    <row r="40" spans="1:6" ht="45" customHeight="1" x14ac:dyDescent="0.3">
      <c r="A40" s="223" t="str">
        <f ca="1">Translations!$A$28</f>
        <v>Comments</v>
      </c>
      <c r="B40" s="378"/>
      <c r="C40" s="378"/>
      <c r="D40" s="378"/>
      <c r="E40" s="378"/>
      <c r="F40" s="378"/>
    </row>
    <row r="41" spans="1:6" ht="45" customHeight="1" x14ac:dyDescent="0.3">
      <c r="A41" s="239"/>
      <c r="B41" s="247"/>
      <c r="C41" s="173" t="str">
        <f ca="1">Translations!$A$29</f>
        <v>Year 1</v>
      </c>
      <c r="D41" s="227" t="str">
        <f ca="1">Translations!$A$30</f>
        <v>Year 2</v>
      </c>
      <c r="E41" s="227" t="str">
        <f ca="1">Translations!$A$31</f>
        <v>Year 3</v>
      </c>
      <c r="F41" s="450" t="str">
        <f ca="1">Translations!$A$35</f>
        <v>Comments / Assumptions</v>
      </c>
    </row>
    <row r="42" spans="1:6" ht="45" customHeight="1" x14ac:dyDescent="0.3">
      <c r="A42" s="240"/>
      <c r="B42" s="248"/>
      <c r="C42" s="252" t="str">
        <f ca="1">TranslationsTB!$A$22</f>
        <v>Insert year</v>
      </c>
      <c r="D42" s="18" t="str">
        <f ca="1">TranslationsTB!$A$22</f>
        <v>Insert year</v>
      </c>
      <c r="E42" s="18" t="str">
        <f ca="1">TranslationsTB!$A$22</f>
        <v>Insert year</v>
      </c>
      <c r="F42" s="450"/>
    </row>
    <row r="43" spans="1:6" ht="17.649999999999999" customHeight="1" x14ac:dyDescent="0.3">
      <c r="A43" s="462" t="str">
        <f ca="1">Translations!$A$117</f>
        <v xml:space="preserve">Current estimated country need </v>
      </c>
      <c r="B43" s="463"/>
      <c r="C43" s="463"/>
      <c r="D43" s="463"/>
      <c r="E43" s="463"/>
      <c r="F43" s="464"/>
    </row>
    <row r="44" spans="1:6" ht="45" customHeight="1" x14ac:dyDescent="0.3">
      <c r="A44" s="218" t="str">
        <f ca="1">Translations!$A$51</f>
        <v>A. Estimated number at risk who should receive PrEP</v>
      </c>
      <c r="B44" s="253" t="s">
        <v>7</v>
      </c>
      <c r="C44" s="180"/>
      <c r="D44" s="180"/>
      <c r="E44" s="180"/>
      <c r="F44" s="222" t="str">
        <f ca="1">Translations!$A$123</f>
        <v>Use the UNAIDS PrEP target setting tools to complete this section  https://jointsiwg.unaids.org/publications/</v>
      </c>
    </row>
    <row r="45" spans="1:6" ht="45" customHeight="1" x14ac:dyDescent="0.3">
      <c r="A45" s="194" t="str">
        <f ca="1">Translations!$A$119</f>
        <v>B. Country targets (from National Strategic Plan)</v>
      </c>
      <c r="B45" s="254" t="s">
        <v>7</v>
      </c>
      <c r="C45" s="180"/>
      <c r="D45" s="180"/>
      <c r="E45" s="180"/>
      <c r="F45" s="220"/>
    </row>
    <row r="46" spans="1:6" ht="17.649999999999999" customHeight="1" x14ac:dyDescent="0.3">
      <c r="A46" s="459" t="str">
        <f ca="1">Translations!$A$58</f>
        <v>Country need to meet global targets already covered</v>
      </c>
      <c r="B46" s="460"/>
      <c r="C46" s="460"/>
      <c r="D46" s="460"/>
      <c r="E46" s="460"/>
      <c r="F46" s="461"/>
    </row>
    <row r="47" spans="1:6" ht="45" customHeight="1" x14ac:dyDescent="0.3">
      <c r="A47" s="457" t="str">
        <f ca="1">Translations!$A$59</f>
        <v>C1. Global target planned to be covered by domestic resources</v>
      </c>
      <c r="B47" s="235" t="s">
        <v>7</v>
      </c>
      <c r="C47" s="180"/>
      <c r="D47" s="180"/>
      <c r="E47" s="180"/>
      <c r="F47" s="454"/>
    </row>
    <row r="48" spans="1:6" ht="45" customHeight="1" x14ac:dyDescent="0.3">
      <c r="A48" s="457"/>
      <c r="B48" s="235" t="s">
        <v>8</v>
      </c>
      <c r="C48" s="140" t="str">
        <f>IF(C47=0,"",+C47/C44)</f>
        <v/>
      </c>
      <c r="D48" s="140" t="str">
        <f>IF(D47=0,"",+D47/D44)</f>
        <v/>
      </c>
      <c r="E48" s="140" t="str">
        <f>IF(E47=0,"",+E47/E44)</f>
        <v/>
      </c>
      <c r="F48" s="454"/>
    </row>
    <row r="49" spans="1:6" ht="45" customHeight="1" x14ac:dyDescent="0.3">
      <c r="A49" s="457" t="str">
        <f ca="1">Translations!$A$60</f>
        <v>C2. Global target planned to be covered by external resources</v>
      </c>
      <c r="B49" s="235" t="s">
        <v>7</v>
      </c>
      <c r="C49" s="180"/>
      <c r="D49" s="180"/>
      <c r="E49" s="180"/>
      <c r="F49" s="220"/>
    </row>
    <row r="50" spans="1:6" ht="45" customHeight="1" x14ac:dyDescent="0.3">
      <c r="A50" s="457"/>
      <c r="B50" s="235" t="s">
        <v>8</v>
      </c>
      <c r="C50" s="140" t="str">
        <f>IF(C49=0,"",+C49/C44)</f>
        <v/>
      </c>
      <c r="D50" s="140" t="str">
        <f>IF(D49=0,"",+D49/D44)</f>
        <v/>
      </c>
      <c r="E50" s="140" t="str">
        <f>IF(E49=0,"",+E49/E44)</f>
        <v/>
      </c>
      <c r="F50" s="220"/>
    </row>
    <row r="51" spans="1:6" ht="45" customHeight="1" x14ac:dyDescent="0.3">
      <c r="A51" s="457" t="str">
        <f ca="1">Translations!$A$61</f>
        <v>C3. Total global target already covered</v>
      </c>
      <c r="B51" s="235" t="s">
        <v>7</v>
      </c>
      <c r="C51" s="119">
        <f>C47+C49</f>
        <v>0</v>
      </c>
      <c r="D51" s="119">
        <f>D47+D49</f>
        <v>0</v>
      </c>
      <c r="E51" s="119">
        <f>E47+E49</f>
        <v>0</v>
      </c>
      <c r="F51" s="220"/>
    </row>
    <row r="52" spans="1:6" ht="45" customHeight="1" x14ac:dyDescent="0.3">
      <c r="A52" s="457"/>
      <c r="B52" s="235" t="s">
        <v>8</v>
      </c>
      <c r="C52" s="140" t="str">
        <f>IF(C51=0,"",+C51/C44)</f>
        <v/>
      </c>
      <c r="D52" s="140" t="str">
        <f>IF(D51=0,"",+D51/D44)</f>
        <v/>
      </c>
      <c r="E52" s="140" t="str">
        <f>IF(E51=0,"",+E51/E44)</f>
        <v/>
      </c>
      <c r="F52" s="220"/>
    </row>
    <row r="53" spans="1:6" ht="17.649999999999999" customHeight="1" x14ac:dyDescent="0.3">
      <c r="A53" s="459" t="str">
        <f ca="1">Translations!$A$45</f>
        <v>Programmatic gap</v>
      </c>
      <c r="B53" s="460"/>
      <c r="C53" s="460"/>
      <c r="D53" s="460"/>
      <c r="E53" s="460"/>
      <c r="F53" s="461"/>
    </row>
    <row r="54" spans="1:6" ht="45" customHeight="1" x14ac:dyDescent="0.3">
      <c r="A54" s="453" t="str">
        <f ca="1">Translations!$A$62</f>
        <v>D. Expected annual gap in meeting the need: B - C3</v>
      </c>
      <c r="B54" s="138" t="s">
        <v>7</v>
      </c>
      <c r="C54" s="119">
        <f>C44-C51</f>
        <v>0</v>
      </c>
      <c r="D54" s="119">
        <f>D44-D51</f>
        <v>0</v>
      </c>
      <c r="E54" s="119">
        <f>E44-E51</f>
        <v>0</v>
      </c>
      <c r="F54" s="454"/>
    </row>
    <row r="55" spans="1:6" ht="45" customHeight="1" x14ac:dyDescent="0.3">
      <c r="A55" s="453"/>
      <c r="B55" s="138" t="s">
        <v>8</v>
      </c>
      <c r="C55" s="140" t="str">
        <f>IF(C54=0,"",+C54/C44)</f>
        <v/>
      </c>
      <c r="D55" s="140" t="str">
        <f>IF(D54=0,"",+D54/D44)</f>
        <v/>
      </c>
      <c r="E55" s="140" t="str">
        <f>IF(E54=0,"",+E54/E44)</f>
        <v/>
      </c>
      <c r="F55" s="454"/>
    </row>
    <row r="56" spans="1:6" ht="17.649999999999999" customHeight="1" x14ac:dyDescent="0.3">
      <c r="A56" s="459" t="str">
        <f ca="1">Translations!$A$63</f>
        <v>Country need to meet global targets covered with the allocation amount</v>
      </c>
      <c r="B56" s="460"/>
      <c r="C56" s="460"/>
      <c r="D56" s="460"/>
      <c r="E56" s="460"/>
      <c r="F56" s="461"/>
    </row>
    <row r="57" spans="1:6" ht="45" customHeight="1" x14ac:dyDescent="0.3">
      <c r="A57" s="453" t="str">
        <f ca="1">Translations!$A$48</f>
        <v>E. Targets to be financed by allocation amount</v>
      </c>
      <c r="B57" s="138" t="s">
        <v>7</v>
      </c>
      <c r="C57" s="180"/>
      <c r="D57" s="180"/>
      <c r="E57" s="180"/>
      <c r="F57" s="454"/>
    </row>
    <row r="58" spans="1:6" ht="45" customHeight="1" x14ac:dyDescent="0.3">
      <c r="A58" s="453"/>
      <c r="B58" s="138" t="s">
        <v>8</v>
      </c>
      <c r="C58" s="140" t="str">
        <f>IF(C57=0,"",+C57/C45)</f>
        <v/>
      </c>
      <c r="D58" s="140" t="str">
        <f>IF(D57=0,"",+D57/D45)</f>
        <v/>
      </c>
      <c r="E58" s="140" t="str">
        <f>IF(E57=0,"",+E57/E45)</f>
        <v/>
      </c>
      <c r="F58" s="454"/>
    </row>
    <row r="59" spans="1:6" ht="45" customHeight="1" x14ac:dyDescent="0.3">
      <c r="A59" s="453" t="str">
        <f ca="1">Translations!$A$52</f>
        <v>F. PrEP from allocation amount and other resources: E + C3</v>
      </c>
      <c r="B59" s="138" t="s">
        <v>7</v>
      </c>
      <c r="C59" s="119">
        <f>+C57+C51</f>
        <v>0</v>
      </c>
      <c r="D59" s="119">
        <f>+D57+D51</f>
        <v>0</v>
      </c>
      <c r="E59" s="119">
        <f>+E57+E51</f>
        <v>0</v>
      </c>
      <c r="F59" s="454"/>
    </row>
    <row r="60" spans="1:6" ht="45" customHeight="1" x14ac:dyDescent="0.3">
      <c r="A60" s="453"/>
      <c r="B60" s="138" t="s">
        <v>8</v>
      </c>
      <c r="C60" s="140" t="str">
        <f>IF(C59=0,"",+C59/C44)</f>
        <v/>
      </c>
      <c r="D60" s="140" t="str">
        <f>IF(D59=0,"",+D59/D44)</f>
        <v/>
      </c>
      <c r="E60" s="140" t="str">
        <f>IF(E59=0,"",+E59/E44)</f>
        <v/>
      </c>
      <c r="F60" s="454"/>
    </row>
    <row r="61" spans="1:6" ht="45" customHeight="1" x14ac:dyDescent="0.3">
      <c r="A61" s="453" t="str">
        <f ca="1">Translations!$A$116</f>
        <v xml:space="preserve">G. Remaining gap: A - F </v>
      </c>
      <c r="B61" s="138" t="s">
        <v>7</v>
      </c>
      <c r="C61" s="119">
        <f>+C44-(C59)</f>
        <v>0</v>
      </c>
      <c r="D61" s="119">
        <f>+D44-(D59)</f>
        <v>0</v>
      </c>
      <c r="E61" s="119">
        <f>+E44-(E59)</f>
        <v>0</v>
      </c>
      <c r="F61" s="454"/>
    </row>
    <row r="62" spans="1:6" ht="45" customHeight="1" x14ac:dyDescent="0.3">
      <c r="A62" s="453"/>
      <c r="B62" s="138" t="s">
        <v>8</v>
      </c>
      <c r="C62" s="140" t="str">
        <f>IF(C61=0,"",+C61/C44)</f>
        <v/>
      </c>
      <c r="D62" s="140" t="str">
        <f>IF(D61=0,"",+D61/D44)</f>
        <v/>
      </c>
      <c r="E62" s="140" t="str">
        <f>IF(E61=0,"",+E61/E44)</f>
        <v/>
      </c>
      <c r="F62" s="454"/>
    </row>
    <row r="63" spans="1:6" ht="15" customHeight="1" x14ac:dyDescent="0.3">
      <c r="A63" s="214"/>
      <c r="B63" s="211"/>
      <c r="C63" s="211"/>
      <c r="D63" s="211"/>
      <c r="E63" s="211"/>
      <c r="F63" s="211"/>
    </row>
    <row r="64" spans="1:6" ht="15" customHeight="1" x14ac:dyDescent="0.3">
      <c r="A64" s="214"/>
      <c r="B64" s="211"/>
      <c r="C64" s="211"/>
      <c r="D64" s="211"/>
      <c r="E64" s="211"/>
      <c r="F64" s="211"/>
    </row>
    <row r="65" spans="1:6" ht="30" customHeight="1" x14ac:dyDescent="0.3">
      <c r="A65" s="215" t="str">
        <f ca="1">Translations!$A$121</f>
        <v xml:space="preserve">PrEP Programmatic Gap Table 3  </v>
      </c>
      <c r="B65" s="216"/>
      <c r="C65" s="216"/>
      <c r="D65" s="216"/>
      <c r="E65" s="216"/>
      <c r="F65" s="216"/>
    </row>
    <row r="66" spans="1:6" ht="45" customHeight="1" x14ac:dyDescent="0.3">
      <c r="A66" s="217" t="str">
        <f ca="1">Translations!$A$21</f>
        <v>Priority Module</v>
      </c>
      <c r="B66" s="451" t="s">
        <v>2</v>
      </c>
      <c r="C66" s="451"/>
      <c r="D66" s="451"/>
      <c r="E66" s="451"/>
      <c r="F66" s="451"/>
    </row>
    <row r="67" spans="1:6" ht="45" customHeight="1" x14ac:dyDescent="0.3">
      <c r="A67" s="217" t="str">
        <f ca="1">Translations!$A$22</f>
        <v>Selected coverage indicator</v>
      </c>
      <c r="B67" s="449" t="s">
        <v>2</v>
      </c>
      <c r="C67" s="449"/>
      <c r="D67" s="449"/>
      <c r="E67" s="449"/>
      <c r="F67" s="449"/>
    </row>
    <row r="68" spans="1:6" ht="17.649999999999999" customHeight="1" x14ac:dyDescent="0.3">
      <c r="A68" s="459" t="str">
        <f ca="1">Translations!$A$24</f>
        <v>Current national coverage</v>
      </c>
      <c r="B68" s="460"/>
      <c r="C68" s="460"/>
      <c r="D68" s="460"/>
      <c r="E68" s="460"/>
      <c r="F68" s="461"/>
    </row>
    <row r="69" spans="1:6" ht="45" customHeight="1" x14ac:dyDescent="0.3">
      <c r="A69" s="218" t="str">
        <f ca="1">Translations!$A$25</f>
        <v>Insert latest results</v>
      </c>
      <c r="B69" s="70"/>
      <c r="C69" s="153" t="str">
        <f ca="1">Translations!$A$26</f>
        <v>Year</v>
      </c>
      <c r="D69" s="17"/>
      <c r="E69" s="153" t="str">
        <f ca="1">Translations!$A$27</f>
        <v>Data source</v>
      </c>
      <c r="F69" s="17"/>
    </row>
    <row r="70" spans="1:6" ht="45" customHeight="1" x14ac:dyDescent="0.3">
      <c r="A70" s="217" t="str">
        <f ca="1">Translations!$A$28</f>
        <v>Comments</v>
      </c>
      <c r="B70" s="456"/>
      <c r="C70" s="456"/>
      <c r="D70" s="456"/>
      <c r="E70" s="456"/>
      <c r="F70" s="456"/>
    </row>
    <row r="71" spans="1:6" ht="45" customHeight="1" x14ac:dyDescent="0.3">
      <c r="A71" s="392"/>
      <c r="B71" s="438"/>
      <c r="C71" s="227" t="str">
        <f ca="1">Translations!$A$29</f>
        <v>Year 1</v>
      </c>
      <c r="D71" s="227" t="str">
        <f ca="1">Translations!$A$30</f>
        <v>Year 2</v>
      </c>
      <c r="E71" s="227" t="str">
        <f ca="1">Translations!$A$31</f>
        <v>Year 3</v>
      </c>
      <c r="F71" s="450" t="str">
        <f ca="1">Translations!$A$35</f>
        <v>Comments / Assumptions</v>
      </c>
    </row>
    <row r="72" spans="1:6" ht="45" customHeight="1" x14ac:dyDescent="0.3">
      <c r="A72" s="393"/>
      <c r="B72" s="439"/>
      <c r="C72" s="18" t="str">
        <f ca="1">TranslationsTB!$A$22</f>
        <v>Insert year</v>
      </c>
      <c r="D72" s="18" t="str">
        <f ca="1">TranslationsTB!$A$22</f>
        <v>Insert year</v>
      </c>
      <c r="E72" s="18" t="str">
        <f ca="1">TranslationsTB!$A$22</f>
        <v>Insert year</v>
      </c>
      <c r="F72" s="450"/>
    </row>
    <row r="73" spans="1:6" ht="17.649999999999999" customHeight="1" x14ac:dyDescent="0.3">
      <c r="A73" s="459" t="str">
        <f ca="1">Translations!$A$117</f>
        <v xml:space="preserve">Current estimated country need </v>
      </c>
      <c r="B73" s="460"/>
      <c r="C73" s="460"/>
      <c r="D73" s="460"/>
      <c r="E73" s="460"/>
      <c r="F73" s="461"/>
    </row>
    <row r="74" spans="1:6" ht="45" customHeight="1" x14ac:dyDescent="0.3">
      <c r="A74" s="218" t="str">
        <f ca="1">Translations!$A$51</f>
        <v>A. Estimated number at risk who should receive PrEP</v>
      </c>
      <c r="B74" s="235" t="s">
        <v>7</v>
      </c>
      <c r="C74" s="180"/>
      <c r="D74" s="180"/>
      <c r="E74" s="180"/>
      <c r="F74" s="219" t="str">
        <f ca="1">Translations!$A$123</f>
        <v>Use the UNAIDS PrEP target setting tools to complete this section  https://jointsiwg.unaids.org/publications/</v>
      </c>
    </row>
    <row r="75" spans="1:6" ht="45" customHeight="1" x14ac:dyDescent="0.3">
      <c r="A75" s="194" t="str">
        <f ca="1">Translations!$A$119</f>
        <v>B. Country targets (from National Strategic Plan)</v>
      </c>
      <c r="B75" s="235" t="s">
        <v>7</v>
      </c>
      <c r="C75" s="180"/>
      <c r="D75" s="180"/>
      <c r="E75" s="180"/>
      <c r="F75" s="220"/>
    </row>
    <row r="76" spans="1:6" ht="17.649999999999999" customHeight="1" x14ac:dyDescent="0.3">
      <c r="A76" s="459" t="str">
        <f ca="1">Translations!$A$58</f>
        <v>Country need to meet global targets already covered</v>
      </c>
      <c r="B76" s="460"/>
      <c r="C76" s="460"/>
      <c r="D76" s="460"/>
      <c r="E76" s="460"/>
      <c r="F76" s="461"/>
    </row>
    <row r="77" spans="1:6" ht="45" customHeight="1" x14ac:dyDescent="0.3">
      <c r="A77" s="457" t="str">
        <f ca="1">Translations!$A$59</f>
        <v>C1. Global target planned to be covered by domestic resources</v>
      </c>
      <c r="B77" s="235" t="s">
        <v>7</v>
      </c>
      <c r="C77" s="180"/>
      <c r="D77" s="180"/>
      <c r="E77" s="180"/>
      <c r="F77" s="455"/>
    </row>
    <row r="78" spans="1:6" ht="45" customHeight="1" x14ac:dyDescent="0.3">
      <c r="A78" s="457"/>
      <c r="B78" s="235" t="s">
        <v>8</v>
      </c>
      <c r="C78" s="140" t="str">
        <f>IF(C77=0,"",+C77/C74)</f>
        <v/>
      </c>
      <c r="D78" s="140" t="str">
        <f>IF(D77=0,"",+D77/D74)</f>
        <v/>
      </c>
      <c r="E78" s="140" t="str">
        <f>IF(E77=0,"",+E77/E74)</f>
        <v/>
      </c>
      <c r="F78" s="455"/>
    </row>
    <row r="79" spans="1:6" ht="45" customHeight="1" x14ac:dyDescent="0.3">
      <c r="A79" s="457" t="str">
        <f ca="1">Translations!$A$60</f>
        <v>C2. Global target planned to be covered by external resources</v>
      </c>
      <c r="B79" s="235" t="s">
        <v>7</v>
      </c>
      <c r="C79" s="180"/>
      <c r="D79" s="180"/>
      <c r="E79" s="180"/>
      <c r="F79" s="169"/>
    </row>
    <row r="80" spans="1:6" ht="45" customHeight="1" x14ac:dyDescent="0.3">
      <c r="A80" s="457"/>
      <c r="B80" s="235" t="s">
        <v>8</v>
      </c>
      <c r="C80" s="140" t="str">
        <f>IF(C79=0,"",+C79/C74)</f>
        <v/>
      </c>
      <c r="D80" s="140" t="str">
        <f>IF(D79=0,"",+D79/D74)</f>
        <v/>
      </c>
      <c r="E80" s="140" t="str">
        <f>IF(E79=0,"",+E79/E74)</f>
        <v/>
      </c>
      <c r="F80" s="169"/>
    </row>
    <row r="81" spans="1:6" ht="45" customHeight="1" x14ac:dyDescent="0.3">
      <c r="A81" s="457" t="str">
        <f ca="1">Translations!$A$61</f>
        <v>C3. Total global target already covered</v>
      </c>
      <c r="B81" s="235" t="s">
        <v>7</v>
      </c>
      <c r="C81" s="119">
        <f>C77+C79</f>
        <v>0</v>
      </c>
      <c r="D81" s="119">
        <f>D77+D79</f>
        <v>0</v>
      </c>
      <c r="E81" s="119">
        <f>E77+E79</f>
        <v>0</v>
      </c>
      <c r="F81" s="169"/>
    </row>
    <row r="82" spans="1:6" ht="45" customHeight="1" x14ac:dyDescent="0.3">
      <c r="A82" s="457"/>
      <c r="B82" s="235" t="s">
        <v>8</v>
      </c>
      <c r="C82" s="140" t="str">
        <f>IF(C81=0,"",+C81/C74)</f>
        <v/>
      </c>
      <c r="D82" s="140" t="str">
        <f>IF(D81=0,"",+D81/D74)</f>
        <v/>
      </c>
      <c r="E82" s="140" t="str">
        <f>IF(E81=0,"",+E81/E74)</f>
        <v/>
      </c>
      <c r="F82" s="169"/>
    </row>
    <row r="83" spans="1:6" ht="17.649999999999999" customHeight="1" x14ac:dyDescent="0.3">
      <c r="A83" s="459" t="str">
        <f ca="1">Translations!$A$45</f>
        <v>Programmatic gap</v>
      </c>
      <c r="B83" s="460"/>
      <c r="C83" s="460"/>
      <c r="D83" s="460"/>
      <c r="E83" s="460"/>
      <c r="F83" s="461"/>
    </row>
    <row r="84" spans="1:6" ht="45" customHeight="1" x14ac:dyDescent="0.3">
      <c r="A84" s="453" t="str">
        <f ca="1">Translations!$A$62</f>
        <v>D. Expected annual gap in meeting the need: B - C3</v>
      </c>
      <c r="B84" s="235" t="s">
        <v>7</v>
      </c>
      <c r="C84" s="119">
        <f>C74-C81</f>
        <v>0</v>
      </c>
      <c r="D84" s="119">
        <f>D74-D81</f>
        <v>0</v>
      </c>
      <c r="E84" s="119">
        <f>E74-E81</f>
        <v>0</v>
      </c>
      <c r="F84" s="455"/>
    </row>
    <row r="85" spans="1:6" ht="45" customHeight="1" x14ac:dyDescent="0.3">
      <c r="A85" s="453"/>
      <c r="B85" s="235" t="s">
        <v>8</v>
      </c>
      <c r="C85" s="140" t="str">
        <f>IF(C84=0,"",+C84/C74)</f>
        <v/>
      </c>
      <c r="D85" s="140" t="str">
        <f>IF(D84=0,"",+D84/D74)</f>
        <v/>
      </c>
      <c r="E85" s="140" t="str">
        <f>IF(E84=0,"",+E84/E74)</f>
        <v/>
      </c>
      <c r="F85" s="455"/>
    </row>
    <row r="86" spans="1:6" ht="17.649999999999999" customHeight="1" x14ac:dyDescent="0.3">
      <c r="A86" s="459" t="str">
        <f ca="1">Translations!$A$63</f>
        <v>Country need to meet global targets covered with the allocation amount</v>
      </c>
      <c r="B86" s="460"/>
      <c r="C86" s="460"/>
      <c r="D86" s="460"/>
      <c r="E86" s="460"/>
      <c r="F86" s="461"/>
    </row>
    <row r="87" spans="1:6" ht="45" customHeight="1" x14ac:dyDescent="0.3">
      <c r="A87" s="453" t="str">
        <f ca="1">Translations!$A$48</f>
        <v>E. Targets to be financed by allocation amount</v>
      </c>
      <c r="B87" s="235" t="s">
        <v>7</v>
      </c>
      <c r="C87" s="180"/>
      <c r="D87" s="180"/>
      <c r="E87" s="180"/>
      <c r="F87" s="454"/>
    </row>
    <row r="88" spans="1:6" ht="45" customHeight="1" x14ac:dyDescent="0.3">
      <c r="A88" s="453"/>
      <c r="B88" s="235" t="s">
        <v>8</v>
      </c>
      <c r="C88" s="140" t="str">
        <f>IF(C87=0,"",+C87/C74)</f>
        <v/>
      </c>
      <c r="D88" s="140" t="str">
        <f>IF(D87=0,"",+D87/D74)</f>
        <v/>
      </c>
      <c r="E88" s="140" t="str">
        <f>IF(E87=0,"",+E87/E74)</f>
        <v/>
      </c>
      <c r="F88" s="454"/>
    </row>
    <row r="89" spans="1:6" ht="45" customHeight="1" x14ac:dyDescent="0.3">
      <c r="A89" s="453" t="str">
        <f ca="1">Translations!$A$52</f>
        <v>F. PrEP from allocation amount and other resources: E + C3</v>
      </c>
      <c r="B89" s="235" t="s">
        <v>7</v>
      </c>
      <c r="C89" s="119">
        <f>+C87+C81</f>
        <v>0</v>
      </c>
      <c r="D89" s="119">
        <f>+D87+D81</f>
        <v>0</v>
      </c>
      <c r="E89" s="119">
        <f>+E87+E81</f>
        <v>0</v>
      </c>
      <c r="F89" s="455"/>
    </row>
    <row r="90" spans="1:6" ht="45" customHeight="1" x14ac:dyDescent="0.3">
      <c r="A90" s="453"/>
      <c r="B90" s="235" t="s">
        <v>8</v>
      </c>
      <c r="C90" s="140" t="str">
        <f>IF(C89=0,"",+C89/C74)</f>
        <v/>
      </c>
      <c r="D90" s="140" t="str">
        <f>IF(D89=0,"",+D89/D74)</f>
        <v/>
      </c>
      <c r="E90" s="140" t="str">
        <f>IF(E89=0,"",+E89/E74)</f>
        <v/>
      </c>
      <c r="F90" s="455"/>
    </row>
    <row r="91" spans="1:6" ht="45" customHeight="1" x14ac:dyDescent="0.3">
      <c r="A91" s="453" t="str">
        <f ca="1">Translations!$A$116</f>
        <v xml:space="preserve">G. Remaining gap: A - F </v>
      </c>
      <c r="B91" s="235" t="s">
        <v>7</v>
      </c>
      <c r="C91" s="119">
        <f>+C74-(C89)</f>
        <v>0</v>
      </c>
      <c r="D91" s="119">
        <f>+D74-(D89)</f>
        <v>0</v>
      </c>
      <c r="E91" s="119">
        <f>+E74-(E89)</f>
        <v>0</v>
      </c>
      <c r="F91" s="455"/>
    </row>
    <row r="92" spans="1:6" ht="45" customHeight="1" x14ac:dyDescent="0.3">
      <c r="A92" s="453"/>
      <c r="B92" s="235" t="s">
        <v>8</v>
      </c>
      <c r="C92" s="140" t="str">
        <f>IF(C91=0,"",+C91/C74)</f>
        <v/>
      </c>
      <c r="D92" s="140" t="str">
        <f>IF(D91=0,"",+D91/D74)</f>
        <v/>
      </c>
      <c r="E92" s="140" t="str">
        <f>IF(E91=0,"",+E91/E74)</f>
        <v/>
      </c>
      <c r="F92" s="455"/>
    </row>
    <row r="93" spans="1:6" x14ac:dyDescent="0.3">
      <c r="A93" s="458" t="s">
        <v>9</v>
      </c>
      <c r="B93" s="458"/>
      <c r="C93" s="458"/>
      <c r="D93" s="458"/>
      <c r="E93" s="458"/>
      <c r="F93" s="458"/>
    </row>
    <row r="94" spans="1:6" x14ac:dyDescent="0.3">
      <c r="A94" s="458"/>
      <c r="B94" s="458"/>
      <c r="C94" s="458"/>
      <c r="D94" s="458"/>
      <c r="E94" s="458"/>
      <c r="F94" s="458"/>
    </row>
    <row r="95" spans="1:6" x14ac:dyDescent="0.3">
      <c r="A95" s="458"/>
      <c r="B95" s="458"/>
      <c r="C95" s="458"/>
      <c r="D95" s="458"/>
      <c r="E95" s="458"/>
      <c r="F95" s="458"/>
    </row>
    <row r="96" spans="1:6" x14ac:dyDescent="0.3">
      <c r="A96" s="458"/>
      <c r="B96" s="458"/>
      <c r="C96" s="458"/>
      <c r="D96" s="458"/>
      <c r="E96" s="458"/>
      <c r="F96" s="458"/>
    </row>
    <row r="97" spans="1:6" x14ac:dyDescent="0.3">
      <c r="A97" s="458"/>
      <c r="B97" s="458"/>
      <c r="C97" s="458"/>
      <c r="D97" s="458"/>
      <c r="E97" s="458"/>
      <c r="F97" s="458"/>
    </row>
    <row r="98" spans="1:6" x14ac:dyDescent="0.3">
      <c r="A98" s="458"/>
      <c r="B98" s="458"/>
      <c r="C98" s="458"/>
      <c r="D98" s="458"/>
      <c r="E98" s="458"/>
      <c r="F98" s="458"/>
    </row>
    <row r="99" spans="1:6" x14ac:dyDescent="0.3">
      <c r="A99" s="458"/>
      <c r="B99" s="458"/>
      <c r="C99" s="458"/>
      <c r="D99" s="458"/>
      <c r="E99" s="458"/>
      <c r="F99" s="458"/>
    </row>
    <row r="100" spans="1:6" x14ac:dyDescent="0.3">
      <c r="A100" s="458"/>
      <c r="B100" s="458"/>
      <c r="C100" s="458"/>
      <c r="D100" s="458"/>
      <c r="E100" s="458"/>
      <c r="F100" s="458"/>
    </row>
    <row r="101" spans="1:6" x14ac:dyDescent="0.3">
      <c r="A101" s="458"/>
      <c r="B101" s="458"/>
      <c r="C101" s="458"/>
      <c r="D101" s="458"/>
      <c r="E101" s="458"/>
      <c r="F101" s="458"/>
    </row>
    <row r="102" spans="1:6" x14ac:dyDescent="0.3">
      <c r="A102" s="458"/>
      <c r="B102" s="458"/>
      <c r="C102" s="458"/>
      <c r="D102" s="458"/>
      <c r="E102" s="458"/>
      <c r="F102" s="458"/>
    </row>
    <row r="103" spans="1:6" x14ac:dyDescent="0.3">
      <c r="A103" s="458"/>
      <c r="B103" s="458"/>
      <c r="C103" s="458"/>
      <c r="D103" s="458"/>
      <c r="E103" s="458"/>
      <c r="F103" s="458"/>
    </row>
  </sheetData>
  <sheetProtection algorithmName="SHA-512" hashValue="tDoF6dhEiojkiTo9DbDpo5eb3tzRv/aECH94LU3AWwV2GQ4KCu6r965B+NLGi3K+y8Stzbtf8beloZh5YRpp4A==" saltValue="fmHSIrgDz2SyMlJ+nmGf7A==" spinCount="100000" sheet="1" formatColumns="0" formatRows="0"/>
  <mergeCells count="71">
    <mergeCell ref="A26:F26"/>
    <mergeCell ref="A23:F23"/>
    <mergeCell ref="A16:F16"/>
    <mergeCell ref="A13:F13"/>
    <mergeCell ref="A8:F8"/>
    <mergeCell ref="A17:A18"/>
    <mergeCell ref="F17:F18"/>
    <mergeCell ref="A19:A20"/>
    <mergeCell ref="A21:A22"/>
    <mergeCell ref="A24:A25"/>
    <mergeCell ref="F24:F25"/>
    <mergeCell ref="A56:F56"/>
    <mergeCell ref="A53:F53"/>
    <mergeCell ref="A46:F46"/>
    <mergeCell ref="A43:F43"/>
    <mergeCell ref="A38:F38"/>
    <mergeCell ref="A54:A55"/>
    <mergeCell ref="F54:F55"/>
    <mergeCell ref="A47:A48"/>
    <mergeCell ref="F47:F48"/>
    <mergeCell ref="A49:A50"/>
    <mergeCell ref="A51:A52"/>
    <mergeCell ref="A83:F83"/>
    <mergeCell ref="A86:F86"/>
    <mergeCell ref="A76:F76"/>
    <mergeCell ref="A73:F73"/>
    <mergeCell ref="A68:F68"/>
    <mergeCell ref="F71:F72"/>
    <mergeCell ref="A77:A78"/>
    <mergeCell ref="F77:F78"/>
    <mergeCell ref="A71:A72"/>
    <mergeCell ref="B71:B72"/>
    <mergeCell ref="A84:A85"/>
    <mergeCell ref="F84:F85"/>
    <mergeCell ref="A93:F103"/>
    <mergeCell ref="A87:A88"/>
    <mergeCell ref="F87:F88"/>
    <mergeCell ref="A89:A90"/>
    <mergeCell ref="F89:F90"/>
    <mergeCell ref="A91:A92"/>
    <mergeCell ref="F91:F92"/>
    <mergeCell ref="B66:F66"/>
    <mergeCell ref="B67:F67"/>
    <mergeCell ref="B70:F70"/>
    <mergeCell ref="A79:A80"/>
    <mergeCell ref="A81:A82"/>
    <mergeCell ref="A57:A58"/>
    <mergeCell ref="F57:F58"/>
    <mergeCell ref="A59:A60"/>
    <mergeCell ref="F59:F60"/>
    <mergeCell ref="A61:A62"/>
    <mergeCell ref="F61:F62"/>
    <mergeCell ref="B36:F36"/>
    <mergeCell ref="B37:F37"/>
    <mergeCell ref="B40:F40"/>
    <mergeCell ref="F41:F42"/>
    <mergeCell ref="A27:A28"/>
    <mergeCell ref="F27:F28"/>
    <mergeCell ref="A29:A30"/>
    <mergeCell ref="F29:F30"/>
    <mergeCell ref="A31:A32"/>
    <mergeCell ref="F31:F32"/>
    <mergeCell ref="B7:F7"/>
    <mergeCell ref="B10:F10"/>
    <mergeCell ref="F11:F12"/>
    <mergeCell ref="B6:F6"/>
    <mergeCell ref="A1:E1"/>
    <mergeCell ref="F1:F3"/>
    <mergeCell ref="A2:E2"/>
    <mergeCell ref="A3:E3"/>
    <mergeCell ref="A4:F4"/>
  </mergeCells>
  <hyperlinks>
    <hyperlink ref="F14" r:id="rId1" display="https://jointsiwg.unaids.org/publications/" xr:uid="{B755E871-381C-418A-BCCD-10B02AB34712}"/>
    <hyperlink ref="F44" r:id="rId2" display="https://jointsiwg.unaids.org/publications/" xr:uid="{C8A49625-A1FF-4975-A013-C10ABA005B96}"/>
    <hyperlink ref="F74" r:id="rId3" display="https://jointsiwg.unaids.org/publications/" xr:uid="{CA07EB9E-E6E2-4F0D-AA8E-6BD3DA12595F}"/>
  </hyperlinks>
  <pageMargins left="0.7" right="0.7" top="0.75" bottom="0.75" header="0.3" footer="0.3"/>
  <pageSetup paperSize="9" scale="55" orientation="portrait" r:id="rId4"/>
  <extLst>
    <ext xmlns:x14="http://schemas.microsoft.com/office/spreadsheetml/2009/9/main" uri="{CCE6A557-97BC-4b89-ADB6-D9C93CAAB3DF}">
      <x14:dataValidations xmlns:xm="http://schemas.microsoft.com/office/excel/2006/main" count="3">
        <x14:dataValidation type="list" allowBlank="1" showInputMessage="1" showErrorMessage="1" xr:uid="{92987E02-25B2-4C17-9081-C5A078EDCE7D}">
          <x14:formula1>
            <xm:f>'HIV dropdown'!$A$112:$A$118</xm:f>
          </x14:formula1>
          <xm:sqref>B66:F66 B36:F36</xm:sqref>
        </x14:dataValidation>
        <x14:dataValidation type="list" allowBlank="1" showInputMessage="1" showErrorMessage="1" xr:uid="{B56A44DA-29EF-4683-B3DC-187E280F4B3A}">
          <x14:formula1>
            <xm:f>'HIV dropdown'!$A$112:$A$117</xm:f>
          </x14:formula1>
          <xm:sqref>B6:F6</xm:sqref>
        </x14:dataValidation>
        <x14:dataValidation type="list" allowBlank="1" showInputMessage="1" showErrorMessage="1" xr:uid="{F2442F47-9094-48AF-9F1D-189DDC390909}">
          <x14:formula1>
            <xm:f>'HIV dropdown'!$A$88:$A$93</xm:f>
          </x14:formula1>
          <xm:sqref>B7:F7 B67:F67 B37:F37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7C80"/>
  </sheetPr>
  <dimension ref="A1:T159"/>
  <sheetViews>
    <sheetView view="pageBreakPreview" topLeftCell="A68" zoomScale="87" zoomScaleNormal="80" zoomScaleSheetLayoutView="87" zoomScalePageLayoutView="80" workbookViewId="0">
      <selection activeCell="D138" sqref="D138"/>
    </sheetView>
  </sheetViews>
  <sheetFormatPr defaultColWidth="9" defaultRowHeight="14" x14ac:dyDescent="0.3"/>
  <cols>
    <col min="1" max="1" width="30.08203125" style="113" customWidth="1"/>
    <col min="2" max="2" width="12.08203125" style="113" customWidth="1"/>
    <col min="3" max="5" width="11.58203125" style="113" customWidth="1"/>
    <col min="6" max="6" width="68.25" style="113" customWidth="1"/>
    <col min="7" max="7" width="21.58203125" style="113" customWidth="1"/>
    <col min="8" max="8" width="9" style="113"/>
    <col min="9" max="9" width="10.08203125" style="113" customWidth="1"/>
    <col min="10" max="10" width="10.58203125" style="113" customWidth="1"/>
    <col min="11" max="11" width="12.08203125" style="113" customWidth="1"/>
    <col min="12" max="16384" width="9" style="113"/>
  </cols>
  <sheetData>
    <row r="1" spans="1:20" ht="22.5" customHeight="1" x14ac:dyDescent="0.3">
      <c r="A1" s="475" t="s">
        <v>3</v>
      </c>
      <c r="B1" s="476"/>
      <c r="C1" s="476"/>
      <c r="D1" s="476"/>
      <c r="E1" s="477"/>
      <c r="F1" s="399" t="str">
        <f ca="1">Translations!$G$115</f>
        <v>Latest version updated: 13 March 2023</v>
      </c>
      <c r="G1" s="117"/>
      <c r="H1" s="117"/>
      <c r="I1" s="117"/>
      <c r="J1" s="117"/>
      <c r="K1" s="117"/>
      <c r="L1" s="117"/>
      <c r="M1" s="118"/>
      <c r="N1" s="118"/>
      <c r="O1" s="118"/>
      <c r="P1" s="118"/>
      <c r="Q1" s="118"/>
      <c r="R1" s="118"/>
      <c r="S1" s="118"/>
      <c r="T1" s="118"/>
    </row>
    <row r="2" spans="1:20" ht="22.5" customHeight="1" x14ac:dyDescent="0.3">
      <c r="A2" s="475" t="s">
        <v>975</v>
      </c>
      <c r="B2" s="476"/>
      <c r="C2" s="476"/>
      <c r="D2" s="476"/>
      <c r="E2" s="477"/>
      <c r="F2" s="400"/>
      <c r="G2" s="117"/>
      <c r="H2" s="117"/>
      <c r="I2" s="117"/>
      <c r="J2" s="117"/>
      <c r="K2" s="117"/>
      <c r="L2" s="117"/>
      <c r="M2" s="118"/>
      <c r="N2" s="118"/>
      <c r="O2" s="118"/>
      <c r="P2" s="118"/>
      <c r="Q2" s="118"/>
      <c r="R2" s="118"/>
      <c r="S2" s="118"/>
      <c r="T2" s="118"/>
    </row>
    <row r="3" spans="1:20" ht="22.5" customHeight="1" x14ac:dyDescent="0.3">
      <c r="A3" s="475" t="s">
        <v>4</v>
      </c>
      <c r="B3" s="476"/>
      <c r="C3" s="476"/>
      <c r="D3" s="476"/>
      <c r="E3" s="477"/>
      <c r="F3" s="401"/>
      <c r="G3" s="117"/>
      <c r="H3" s="117"/>
      <c r="I3" s="117"/>
      <c r="J3" s="117"/>
      <c r="K3" s="117"/>
      <c r="L3" s="117"/>
      <c r="M3" s="118"/>
      <c r="N3" s="118"/>
      <c r="O3" s="118"/>
      <c r="P3" s="118"/>
      <c r="Q3" s="118"/>
      <c r="R3" s="118"/>
      <c r="S3" s="118"/>
      <c r="T3" s="118"/>
    </row>
    <row r="4" spans="1:20" ht="45" customHeight="1" x14ac:dyDescent="0.3">
      <c r="A4" s="478" t="str">
        <f ca="1">Translations!$G$113</f>
        <v xml:space="preserve">Carefully read the instructions in the "Instructions" tab before completing the programmatic gap analysis table. 
The instructions have been tailored to each specific module/intervention. </v>
      </c>
      <c r="B4" s="478"/>
      <c r="C4" s="478"/>
      <c r="D4" s="478"/>
      <c r="E4" s="478"/>
      <c r="F4" s="478"/>
    </row>
    <row r="5" spans="1:20" ht="30" customHeight="1" x14ac:dyDescent="0.3">
      <c r="A5" s="279" t="str">
        <f ca="1">Translations!$A$71</f>
        <v xml:space="preserve">Condoms Programmatic Gap Table 1  </v>
      </c>
      <c r="B5" s="280"/>
      <c r="C5" s="280"/>
      <c r="D5" s="280"/>
      <c r="E5" s="280"/>
      <c r="F5" s="281"/>
    </row>
    <row r="6" spans="1:20" ht="45" customHeight="1" x14ac:dyDescent="0.3">
      <c r="A6" s="217" t="str">
        <f ca="1">Translations!$A$21</f>
        <v>Priority Module</v>
      </c>
      <c r="B6" s="472" t="s">
        <v>2</v>
      </c>
      <c r="C6" s="473"/>
      <c r="D6" s="473"/>
      <c r="E6" s="473"/>
      <c r="F6" s="474"/>
    </row>
    <row r="7" spans="1:20" ht="45" customHeight="1" x14ac:dyDescent="0.3">
      <c r="A7" s="217" t="str">
        <f ca="1">Translations!$A$22</f>
        <v>Selected coverage indicator</v>
      </c>
      <c r="B7" s="445" t="s">
        <v>2</v>
      </c>
      <c r="C7" s="446"/>
      <c r="D7" s="446"/>
      <c r="E7" s="446"/>
      <c r="F7" s="448"/>
    </row>
    <row r="8" spans="1:20" ht="17.649999999999999" customHeight="1" x14ac:dyDescent="0.3">
      <c r="A8" s="225" t="str">
        <f ca="1">Translations!$A$24</f>
        <v>Current national coverage</v>
      </c>
      <c r="B8" s="141"/>
      <c r="C8" s="141"/>
      <c r="D8" s="141"/>
      <c r="E8" s="141"/>
      <c r="F8" s="282"/>
    </row>
    <row r="9" spans="1:20" ht="45" customHeight="1" x14ac:dyDescent="0.3">
      <c r="A9" s="218" t="str">
        <f ca="1">Translations!$A$25</f>
        <v>Insert latest results</v>
      </c>
      <c r="B9" s="182"/>
      <c r="C9" s="153" t="str">
        <f ca="1">Translations!$A$26</f>
        <v>Year</v>
      </c>
      <c r="D9" s="17"/>
      <c r="E9" s="154" t="str">
        <f ca="1">Translations!$A$27</f>
        <v>Data source</v>
      </c>
      <c r="F9" s="17"/>
    </row>
    <row r="10" spans="1:20" ht="45" customHeight="1" x14ac:dyDescent="0.3">
      <c r="A10" s="244" t="str">
        <f ca="1">Translations!$A$28</f>
        <v>Comments</v>
      </c>
      <c r="B10" s="479"/>
      <c r="C10" s="480"/>
      <c r="D10" s="480"/>
      <c r="E10" s="480"/>
      <c r="F10" s="481"/>
    </row>
    <row r="11" spans="1:20" ht="45" customHeight="1" x14ac:dyDescent="0.3">
      <c r="A11" s="429"/>
      <c r="B11" s="431"/>
      <c r="C11" s="227" t="str">
        <f ca="1">Translations!$A$29</f>
        <v>Year 1</v>
      </c>
      <c r="D11" s="227" t="str">
        <f ca="1">Translations!$A$30</f>
        <v>Year 2</v>
      </c>
      <c r="E11" s="227" t="str">
        <f ca="1">Translations!$A$31</f>
        <v>Year 3</v>
      </c>
      <c r="F11" s="388" t="str">
        <f ca="1">Translations!$A$35</f>
        <v>Comments / Assumptions</v>
      </c>
    </row>
    <row r="12" spans="1:20" ht="45" customHeight="1" x14ac:dyDescent="0.3">
      <c r="A12" s="430"/>
      <c r="B12" s="432"/>
      <c r="C12" s="18" t="str">
        <f ca="1">TranslationsTB!$A$22</f>
        <v>Insert year</v>
      </c>
      <c r="D12" s="18" t="str">
        <f ca="1">TranslationsTB!$A$22</f>
        <v>Insert year</v>
      </c>
      <c r="E12" s="18" t="str">
        <f ca="1">TranslationsTB!$A$22</f>
        <v>Insert year</v>
      </c>
      <c r="F12" s="389"/>
    </row>
    <row r="13" spans="1:20" ht="17.649999999999999" customHeight="1" x14ac:dyDescent="0.3">
      <c r="A13" s="225" t="str">
        <f ca="1">Translations!$A$37</f>
        <v xml:space="preserve">Current estimated country need </v>
      </c>
      <c r="B13" s="142"/>
      <c r="C13" s="142"/>
      <c r="D13" s="142"/>
      <c r="E13" s="142"/>
      <c r="F13" s="283"/>
    </row>
    <row r="14" spans="1:20" ht="65.25" customHeight="1" x14ac:dyDescent="0.3">
      <c r="A14" s="284" t="str">
        <f ca="1">Translations!$A$138</f>
        <v>A. Total estimated key and vulnerable populations in need</v>
      </c>
      <c r="B14" s="138" t="s">
        <v>7</v>
      </c>
      <c r="C14" s="181"/>
      <c r="D14" s="181"/>
      <c r="E14" s="181"/>
      <c r="F14" s="313" t="str">
        <f ca="1">Translations!A124</f>
        <v>Please use the UNAIDS condom needs estimation and resource requirements tool (C-NET) to retrieve the population in need - https://hivpreventioncoalition.unaids.org/resource/condom-needs-and-resource-requirement-estimation-tool/</v>
      </c>
    </row>
    <row r="15" spans="1:20" ht="45" customHeight="1" x14ac:dyDescent="0.3">
      <c r="A15" s="285" t="str">
        <f ca="1">Translations!$A$75</f>
        <v>A1. Total male condoms needed</v>
      </c>
      <c r="B15" s="138" t="s">
        <v>7</v>
      </c>
      <c r="C15" s="181"/>
      <c r="D15" s="181"/>
      <c r="E15" s="181"/>
      <c r="F15" s="17"/>
    </row>
    <row r="16" spans="1:20" ht="45" customHeight="1" x14ac:dyDescent="0.3">
      <c r="A16" s="285" t="str">
        <f ca="1">Translations!$A$76</f>
        <v>A2. Total female condoms needed</v>
      </c>
      <c r="B16" s="138" t="s">
        <v>7</v>
      </c>
      <c r="C16" s="143" t="str">
        <f>IF(C17="","",C17-C15)</f>
        <v/>
      </c>
      <c r="D16" s="143" t="str">
        <f t="shared" ref="D16:E16" si="0">IF(D17="","",D17-D15)</f>
        <v/>
      </c>
      <c r="E16" s="143" t="str">
        <f t="shared" si="0"/>
        <v/>
      </c>
      <c r="F16" s="17"/>
    </row>
    <row r="17" spans="1:6" ht="45" customHeight="1" x14ac:dyDescent="0.3">
      <c r="A17" s="284" t="str">
        <f ca="1">Translations!$A$77</f>
        <v>A3. Total condoms needed</v>
      </c>
      <c r="B17" s="138" t="s">
        <v>7</v>
      </c>
      <c r="C17" s="181"/>
      <c r="D17" s="181"/>
      <c r="E17" s="181"/>
      <c r="F17" s="17"/>
    </row>
    <row r="18" spans="1:6" ht="45" customHeight="1" x14ac:dyDescent="0.3">
      <c r="A18" s="286" t="str">
        <f ca="1">Translations!$A$78</f>
        <v>B1. Country targets- male condoms
(from National Strategic Plan)</v>
      </c>
      <c r="B18" s="138" t="s">
        <v>7</v>
      </c>
      <c r="C18" s="181"/>
      <c r="D18" s="181"/>
      <c r="E18" s="360"/>
      <c r="F18" s="17"/>
    </row>
    <row r="19" spans="1:6" ht="45" customHeight="1" x14ac:dyDescent="0.3">
      <c r="A19" s="286" t="str">
        <f ca="1">Translations!$A$79</f>
        <v>B2. Country targets- female condoms
(from National Strategic Plan)</v>
      </c>
      <c r="B19" s="138" t="s">
        <v>7</v>
      </c>
      <c r="C19" s="181"/>
      <c r="D19" s="181"/>
      <c r="E19" s="181"/>
      <c r="F19" s="17"/>
    </row>
    <row r="20" spans="1:6" ht="17.649999999999999" customHeight="1" x14ac:dyDescent="0.3">
      <c r="A20" s="287" t="str">
        <f ca="1">Translations!$A$80</f>
        <v>Country need to meet global target already covered by funding resource</v>
      </c>
      <c r="B20" s="141"/>
      <c r="C20" s="141"/>
      <c r="D20" s="141"/>
      <c r="E20" s="141"/>
      <c r="F20" s="282"/>
    </row>
    <row r="21" spans="1:6" ht="45" customHeight="1" x14ac:dyDescent="0.3">
      <c r="A21" s="465" t="str">
        <f ca="1">Translations!$A$81</f>
        <v>C1. Global target planned to be covered by domestic resources, including private sector where available</v>
      </c>
      <c r="B21" s="138" t="s">
        <v>7</v>
      </c>
      <c r="C21" s="181"/>
      <c r="D21" s="181"/>
      <c r="E21" s="181"/>
      <c r="F21" s="228"/>
    </row>
    <row r="22" spans="1:6" ht="45" customHeight="1" x14ac:dyDescent="0.3">
      <c r="A22" s="466"/>
      <c r="B22" s="138" t="s">
        <v>8</v>
      </c>
      <c r="C22" s="144" t="str">
        <f>IF(C21=0,"",+C21/C17)</f>
        <v/>
      </c>
      <c r="D22" s="144" t="str">
        <f t="shared" ref="D22" si="1">IF(D21=0,"",+D21/D17)</f>
        <v/>
      </c>
      <c r="E22" s="144" t="str">
        <f>IF(E21=0,"",+E21/#REF!)</f>
        <v/>
      </c>
      <c r="F22" s="228"/>
    </row>
    <row r="23" spans="1:6" ht="45" customHeight="1" x14ac:dyDescent="0.3">
      <c r="A23" s="465" t="str">
        <f ca="1">Translations!$A$82</f>
        <v>C2. Global target planned to be covered by external resources</v>
      </c>
      <c r="B23" s="138" t="s">
        <v>7</v>
      </c>
      <c r="C23" s="181"/>
      <c r="D23" s="181"/>
      <c r="E23" s="181"/>
      <c r="F23" s="288"/>
    </row>
    <row r="24" spans="1:6" ht="45" customHeight="1" x14ac:dyDescent="0.3">
      <c r="A24" s="466"/>
      <c r="B24" s="138" t="s">
        <v>8</v>
      </c>
      <c r="C24" s="144" t="str">
        <f>IF(C23=0,"",+C23/C17)</f>
        <v/>
      </c>
      <c r="D24" s="144" t="str">
        <f t="shared" ref="D24" si="2">IF(D23=0,"",+D23/D17)</f>
        <v/>
      </c>
      <c r="E24" s="144" t="str">
        <f>IF(E23=0,"",+E23/#REF!)</f>
        <v/>
      </c>
      <c r="F24" s="228"/>
    </row>
    <row r="25" spans="1:6" ht="45" customHeight="1" x14ac:dyDescent="0.3">
      <c r="A25" s="465" t="str">
        <f ca="1">Translations!$A$83</f>
        <v>C3. Total global target planned to be covered: C1+C2</v>
      </c>
      <c r="B25" s="138" t="s">
        <v>7</v>
      </c>
      <c r="C25" s="145">
        <f>+C21+C23</f>
        <v>0</v>
      </c>
      <c r="D25" s="145">
        <f t="shared" ref="D25:E25" si="3">+D21+D23</f>
        <v>0</v>
      </c>
      <c r="E25" s="145">
        <f t="shared" si="3"/>
        <v>0</v>
      </c>
      <c r="F25" s="228"/>
    </row>
    <row r="26" spans="1:6" ht="45" customHeight="1" x14ac:dyDescent="0.3">
      <c r="A26" s="466"/>
      <c r="B26" s="138" t="s">
        <v>8</v>
      </c>
      <c r="C26" s="144" t="str">
        <f>IF(C25=0,"",+C25/C17)</f>
        <v/>
      </c>
      <c r="D26" s="144" t="str">
        <f t="shared" ref="D26" si="4">IF(D25=0,"",+D25/D17)</f>
        <v/>
      </c>
      <c r="E26" s="144" t="str">
        <f>IF(E25=0,"",+E25/#REF!)</f>
        <v/>
      </c>
      <c r="F26" s="228"/>
    </row>
    <row r="27" spans="1:6" ht="17.649999999999999" customHeight="1" x14ac:dyDescent="0.3">
      <c r="A27" s="289" t="str">
        <f ca="1">Translations!$A$84</f>
        <v>Global target already covered by type of condom</v>
      </c>
      <c r="B27" s="147"/>
      <c r="C27" s="147"/>
      <c r="D27" s="147"/>
      <c r="E27" s="147"/>
      <c r="F27" s="290"/>
    </row>
    <row r="28" spans="1:6" ht="45" customHeight="1" x14ac:dyDescent="0.3">
      <c r="A28" s="465" t="str">
        <f ca="1">Translations!$A$85</f>
        <v>C4. Global target planned to be covered (domestic+external resources) - male condoms</v>
      </c>
      <c r="B28" s="138" t="s">
        <v>7</v>
      </c>
      <c r="C28" s="181"/>
      <c r="D28" s="181"/>
      <c r="E28" s="181"/>
      <c r="F28" s="228"/>
    </row>
    <row r="29" spans="1:6" ht="45" customHeight="1" x14ac:dyDescent="0.3">
      <c r="A29" s="466"/>
      <c r="B29" s="138" t="s">
        <v>8</v>
      </c>
      <c r="C29" s="144" t="str">
        <f>IF(C28=0,"",+C28/C15)</f>
        <v/>
      </c>
      <c r="D29" s="144" t="str">
        <f t="shared" ref="D29:E29" si="5">IF(D28=0,"",+D28/D15)</f>
        <v/>
      </c>
      <c r="E29" s="144" t="str">
        <f t="shared" si="5"/>
        <v/>
      </c>
      <c r="F29" s="228"/>
    </row>
    <row r="30" spans="1:6" ht="45" customHeight="1" x14ac:dyDescent="0.3">
      <c r="A30" s="465" t="str">
        <f ca="1">Translations!$A$86</f>
        <v>C5. Global target planned to be covered (domestic+external resources) - female condoms</v>
      </c>
      <c r="B30" s="138" t="s">
        <v>7</v>
      </c>
      <c r="C30" s="181"/>
      <c r="D30" s="181"/>
      <c r="E30" s="181"/>
      <c r="F30" s="228"/>
    </row>
    <row r="31" spans="1:6" ht="45" customHeight="1" x14ac:dyDescent="0.3">
      <c r="A31" s="466"/>
      <c r="B31" s="138" t="s">
        <v>8</v>
      </c>
      <c r="C31" s="144" t="str">
        <f>IF(C30=0,"",+C30/C16)</f>
        <v/>
      </c>
      <c r="D31" s="144" t="str">
        <f t="shared" ref="D31:E31" si="6">IF(D30=0,"",+D30/D16)</f>
        <v/>
      </c>
      <c r="E31" s="144" t="str">
        <f t="shared" si="6"/>
        <v/>
      </c>
      <c r="F31" s="228"/>
    </row>
    <row r="32" spans="1:6" ht="45" customHeight="1" x14ac:dyDescent="0.3">
      <c r="A32" s="465" t="str">
        <f ca="1">Translations!$A$87</f>
        <v>C6. Total global target planned to be covered (male+female): C4+C5</v>
      </c>
      <c r="B32" s="138" t="s">
        <v>7</v>
      </c>
      <c r="C32" s="148">
        <f>C28+C30</f>
        <v>0</v>
      </c>
      <c r="D32" s="148">
        <f>D28+D30</f>
        <v>0</v>
      </c>
      <c r="E32" s="148">
        <f>E28+E30</f>
        <v>0</v>
      </c>
      <c r="F32" s="228"/>
    </row>
    <row r="33" spans="1:6" ht="45" customHeight="1" x14ac:dyDescent="0.3">
      <c r="A33" s="466"/>
      <c r="B33" s="138" t="s">
        <v>8</v>
      </c>
      <c r="C33" s="144" t="str">
        <f>IF(C32=0,"",+C32/C17)</f>
        <v/>
      </c>
      <c r="D33" s="144" t="str">
        <f t="shared" ref="D33" si="7">IF(D32=0,"",+D32/D17)</f>
        <v/>
      </c>
      <c r="E33" s="144" t="str">
        <f>IF(E32=0,"",+E32/#REF!)</f>
        <v/>
      </c>
      <c r="F33" s="228"/>
    </row>
    <row r="34" spans="1:6" ht="17.649999999999999" customHeight="1" x14ac:dyDescent="0.3">
      <c r="A34" s="225" t="str">
        <f ca="1">Translations!$A$88</f>
        <v>Programmatic gap</v>
      </c>
      <c r="B34" s="147"/>
      <c r="C34" s="147"/>
      <c r="D34" s="147"/>
      <c r="E34" s="147"/>
      <c r="F34" s="290"/>
    </row>
    <row r="35" spans="1:6" ht="45" customHeight="1" x14ac:dyDescent="0.3">
      <c r="A35" s="465" t="str">
        <f ca="1">Translations!$A$89</f>
        <v>D1. Expected annual gap in meeting the need - male condoms: A1 - C4</v>
      </c>
      <c r="B35" s="138" t="s">
        <v>7</v>
      </c>
      <c r="C35" s="145">
        <f>C15-C28</f>
        <v>0</v>
      </c>
      <c r="D35" s="145">
        <f t="shared" ref="D35:E35" si="8">D15-D28</f>
        <v>0</v>
      </c>
      <c r="E35" s="145">
        <f t="shared" si="8"/>
        <v>0</v>
      </c>
      <c r="F35" s="470"/>
    </row>
    <row r="36" spans="1:6" ht="45" customHeight="1" x14ac:dyDescent="0.3">
      <c r="A36" s="466"/>
      <c r="B36" s="138" t="s">
        <v>8</v>
      </c>
      <c r="C36" s="144" t="str">
        <f>IF(C35=0,"",+C35/C15)</f>
        <v/>
      </c>
      <c r="D36" s="144" t="str">
        <f t="shared" ref="D36:E36" si="9">IF(D35=0,"",+D35/D15)</f>
        <v/>
      </c>
      <c r="E36" s="144" t="str">
        <f t="shared" si="9"/>
        <v/>
      </c>
      <c r="F36" s="471"/>
    </row>
    <row r="37" spans="1:6" ht="45" customHeight="1" x14ac:dyDescent="0.3">
      <c r="A37" s="465" t="str">
        <f ca="1">Translations!$A$90</f>
        <v>D2. Expected annual gap in meeting the need - female condoms: A2 - C5</v>
      </c>
      <c r="B37" s="138" t="s">
        <v>7</v>
      </c>
      <c r="C37" s="145" t="str">
        <f>IF(C30="",C16,C16-C30)</f>
        <v/>
      </c>
      <c r="D37" s="145" t="str">
        <f t="shared" ref="D37:E37" si="10">IF(D30="",D16,D16-D30)</f>
        <v/>
      </c>
      <c r="E37" s="145" t="str">
        <f t="shared" si="10"/>
        <v/>
      </c>
      <c r="F37" s="390"/>
    </row>
    <row r="38" spans="1:6" ht="45" customHeight="1" x14ac:dyDescent="0.3">
      <c r="A38" s="466"/>
      <c r="B38" s="138" t="s">
        <v>8</v>
      </c>
      <c r="C38" s="144" t="str">
        <f>IF(C37="","",+C37/C16)</f>
        <v/>
      </c>
      <c r="D38" s="144" t="str">
        <f t="shared" ref="D38:E38" si="11">IF(D37="","",+D37/D16)</f>
        <v/>
      </c>
      <c r="E38" s="144" t="str">
        <f t="shared" si="11"/>
        <v/>
      </c>
      <c r="F38" s="391"/>
    </row>
    <row r="39" spans="1:6" ht="17.649999999999999" customHeight="1" x14ac:dyDescent="0.3">
      <c r="A39" s="287" t="str">
        <f ca="1">Translations!$A$91</f>
        <v>Country need to meet global targets covered with the allocation amount</v>
      </c>
      <c r="B39" s="150"/>
      <c r="C39" s="150"/>
      <c r="D39" s="150"/>
      <c r="E39" s="150"/>
      <c r="F39" s="291"/>
    </row>
    <row r="40" spans="1:6" ht="45" customHeight="1" x14ac:dyDescent="0.3">
      <c r="A40" s="465" t="str">
        <f ca="1">Translations!$A$92</f>
        <v>E1. Targets to be financed by allocation amount - male condoms</v>
      </c>
      <c r="B40" s="138" t="s">
        <v>7</v>
      </c>
      <c r="C40" s="181"/>
      <c r="D40" s="181"/>
      <c r="E40" s="181"/>
      <c r="F40" s="390"/>
    </row>
    <row r="41" spans="1:6" ht="45" customHeight="1" x14ac:dyDescent="0.3">
      <c r="A41" s="466"/>
      <c r="B41" s="138" t="s">
        <v>8</v>
      </c>
      <c r="C41" s="144" t="str">
        <f>IF(C40=0,"",+C40/C15)</f>
        <v/>
      </c>
      <c r="D41" s="144" t="str">
        <f t="shared" ref="D41:E41" si="12">IF(D40=0,"",+D40/D15)</f>
        <v/>
      </c>
      <c r="E41" s="144" t="str">
        <f t="shared" si="12"/>
        <v/>
      </c>
      <c r="F41" s="391"/>
    </row>
    <row r="42" spans="1:6" ht="45" customHeight="1" x14ac:dyDescent="0.3">
      <c r="A42" s="465" t="str">
        <f ca="1">Translations!$A$93</f>
        <v>E2. Targets to be financed by allocation amount- female condoms</v>
      </c>
      <c r="B42" s="138" t="s">
        <v>7</v>
      </c>
      <c r="C42" s="181"/>
      <c r="D42" s="181"/>
      <c r="E42" s="181"/>
      <c r="F42" s="390"/>
    </row>
    <row r="43" spans="1:6" ht="45" customHeight="1" x14ac:dyDescent="0.3">
      <c r="A43" s="466"/>
      <c r="B43" s="138" t="s">
        <v>8</v>
      </c>
      <c r="C43" s="144" t="str">
        <f>IF(C42=0,"",+C42/C16)</f>
        <v/>
      </c>
      <c r="D43" s="144" t="str">
        <f t="shared" ref="D43:E43" si="13">IF(D42=0,"",+D42/D16)</f>
        <v/>
      </c>
      <c r="E43" s="144" t="str">
        <f t="shared" si="13"/>
        <v/>
      </c>
      <c r="F43" s="391"/>
    </row>
    <row r="44" spans="1:6" ht="45" customHeight="1" x14ac:dyDescent="0.3">
      <c r="A44" s="469" t="str">
        <f ca="1">Translations!$A$94</f>
        <v>F1. Coverage from allocation amount and other resources- male condoms:
 E1 + C4</v>
      </c>
      <c r="B44" s="138" t="s">
        <v>7</v>
      </c>
      <c r="C44" s="151" t="str">
        <f>IF(C40="","",C40+C28)</f>
        <v/>
      </c>
      <c r="D44" s="151" t="str">
        <f t="shared" ref="D44:E44" si="14">IF(D40="","",D40+D28)</f>
        <v/>
      </c>
      <c r="E44" s="151" t="str">
        <f t="shared" si="14"/>
        <v/>
      </c>
      <c r="F44" s="468"/>
    </row>
    <row r="45" spans="1:6" ht="45" customHeight="1" x14ac:dyDescent="0.3">
      <c r="A45" s="466"/>
      <c r="B45" s="138" t="s">
        <v>8</v>
      </c>
      <c r="C45" s="144" t="str">
        <f>IF(C44="","",C44/C15)</f>
        <v/>
      </c>
      <c r="D45" s="144" t="str">
        <f t="shared" ref="D45:E45" si="15">IF(D44="","",D44/D15)</f>
        <v/>
      </c>
      <c r="E45" s="144" t="str">
        <f t="shared" si="15"/>
        <v/>
      </c>
      <c r="F45" s="391"/>
    </row>
    <row r="46" spans="1:6" ht="45" customHeight="1" x14ac:dyDescent="0.3">
      <c r="A46" s="465" t="str">
        <f ca="1">Translations!$A$95</f>
        <v>F2. Coverage from allocation amount and other resources- female condoms:
 E2 + C5</v>
      </c>
      <c r="B46" s="138" t="s">
        <v>7</v>
      </c>
      <c r="C46" s="145">
        <f>+C42+C30</f>
        <v>0</v>
      </c>
      <c r="D46" s="145">
        <f>+D42+D30</f>
        <v>0</v>
      </c>
      <c r="E46" s="145">
        <f>+E42+E30</f>
        <v>0</v>
      </c>
      <c r="F46" s="228"/>
    </row>
    <row r="47" spans="1:6" ht="45" customHeight="1" x14ac:dyDescent="0.3">
      <c r="A47" s="466"/>
      <c r="B47" s="138" t="s">
        <v>8</v>
      </c>
      <c r="C47" s="144" t="str">
        <f>IF(C46=0,"",+C46/C16)</f>
        <v/>
      </c>
      <c r="D47" s="144" t="str">
        <f>IF(D46=0,"",+D46/D16)</f>
        <v/>
      </c>
      <c r="E47" s="144" t="str">
        <f>IF(E46=0,"",+E46/E16)</f>
        <v/>
      </c>
      <c r="F47" s="229"/>
    </row>
    <row r="48" spans="1:6" ht="45" customHeight="1" x14ac:dyDescent="0.3">
      <c r="A48" s="467" t="str">
        <f ca="1">Translations!$A$96</f>
        <v>G1. Remaining gap- male condoms: A1 - F1</v>
      </c>
      <c r="B48" s="138" t="s">
        <v>7</v>
      </c>
      <c r="C48" s="151">
        <f>IF(C44="",C15,C15-C44)</f>
        <v>0</v>
      </c>
      <c r="D48" s="151">
        <f t="shared" ref="D48:E48" si="16">IF(D44="",D15,D15-D44)</f>
        <v>0</v>
      </c>
      <c r="E48" s="151">
        <f t="shared" si="16"/>
        <v>0</v>
      </c>
      <c r="F48" s="468"/>
    </row>
    <row r="49" spans="1:6" ht="45" customHeight="1" x14ac:dyDescent="0.3">
      <c r="A49" s="377"/>
      <c r="B49" s="138" t="s">
        <v>8</v>
      </c>
      <c r="C49" s="144" t="str">
        <f>IF(C48=0,"",+C48/C15)</f>
        <v/>
      </c>
      <c r="D49" s="144" t="str">
        <f t="shared" ref="D49:E49" si="17">IF(D48=0,"",+D48/D15)</f>
        <v/>
      </c>
      <c r="E49" s="144" t="str">
        <f t="shared" si="17"/>
        <v/>
      </c>
      <c r="F49" s="391"/>
    </row>
    <row r="50" spans="1:6" ht="45" customHeight="1" x14ac:dyDescent="0.3">
      <c r="A50" s="453" t="str">
        <f ca="1">Translations!$A$97</f>
        <v>G2. Remaining gap- female condoms: A2 - F2</v>
      </c>
      <c r="B50" s="138" t="s">
        <v>7</v>
      </c>
      <c r="C50" s="151" t="str">
        <f>IF(C16="","",C16-C46)</f>
        <v/>
      </c>
      <c r="D50" s="151" t="str">
        <f t="shared" ref="D50:E50" si="18">IF(D16="","",D16-D46)</f>
        <v/>
      </c>
      <c r="E50" s="151" t="str">
        <f t="shared" si="18"/>
        <v/>
      </c>
      <c r="F50" s="390"/>
    </row>
    <row r="51" spans="1:6" ht="45" customHeight="1" x14ac:dyDescent="0.3">
      <c r="A51" s="453"/>
      <c r="B51" s="138" t="s">
        <v>8</v>
      </c>
      <c r="C51" s="144" t="str">
        <f>IF(C50="","",+C50/C16)</f>
        <v/>
      </c>
      <c r="D51" s="144" t="str">
        <f t="shared" ref="D51:E51" si="19">IF(D50="","",+D50/D16)</f>
        <v/>
      </c>
      <c r="E51" s="144" t="str">
        <f t="shared" si="19"/>
        <v/>
      </c>
      <c r="F51" s="391"/>
    </row>
    <row r="52" spans="1:6" ht="15" customHeight="1" x14ac:dyDescent="0.3">
      <c r="A52" s="212"/>
      <c r="B52" s="116"/>
      <c r="C52" s="116"/>
      <c r="D52" s="116"/>
      <c r="E52" s="116"/>
      <c r="F52" s="116"/>
    </row>
    <row r="53" spans="1:6" ht="15" customHeight="1" x14ac:dyDescent="0.3">
      <c r="A53" s="212"/>
      <c r="B53" s="116"/>
      <c r="C53" s="116"/>
      <c r="D53" s="116"/>
      <c r="E53" s="116"/>
      <c r="F53" s="116"/>
    </row>
    <row r="54" spans="1:6" s="152" customFormat="1" ht="30" customHeight="1" x14ac:dyDescent="0.45">
      <c r="A54" s="279" t="str">
        <f ca="1">Translations!$A$122</f>
        <v xml:space="preserve">Condom Programmatic Gap Table 2  </v>
      </c>
      <c r="B54" s="280"/>
      <c r="C54" s="280"/>
      <c r="D54" s="280"/>
      <c r="E54" s="280"/>
      <c r="F54" s="281"/>
    </row>
    <row r="55" spans="1:6" ht="45" customHeight="1" x14ac:dyDescent="0.3">
      <c r="A55" s="217" t="str">
        <f ca="1">Translations!$A$21</f>
        <v>Priority Module</v>
      </c>
      <c r="B55" s="472" t="s">
        <v>2</v>
      </c>
      <c r="C55" s="473"/>
      <c r="D55" s="473"/>
      <c r="E55" s="473"/>
      <c r="F55" s="474"/>
    </row>
    <row r="56" spans="1:6" ht="45" customHeight="1" x14ac:dyDescent="0.3">
      <c r="A56" s="217" t="str">
        <f ca="1">Translations!$A$22</f>
        <v>Selected coverage indicator</v>
      </c>
      <c r="B56" s="445" t="s">
        <v>2</v>
      </c>
      <c r="C56" s="446"/>
      <c r="D56" s="446"/>
      <c r="E56" s="446"/>
      <c r="F56" s="448"/>
    </row>
    <row r="57" spans="1:6" ht="17.649999999999999" customHeight="1" x14ac:dyDescent="0.3">
      <c r="A57" s="225" t="str">
        <f ca="1">Translations!$A$24</f>
        <v>Current national coverage</v>
      </c>
      <c r="B57" s="141"/>
      <c r="C57" s="141"/>
      <c r="D57" s="141"/>
      <c r="E57" s="141"/>
      <c r="F57" s="282"/>
    </row>
    <row r="58" spans="1:6" ht="45" customHeight="1" x14ac:dyDescent="0.3">
      <c r="A58" s="218" t="str">
        <f ca="1">Translations!$A$25</f>
        <v>Insert latest results</v>
      </c>
      <c r="B58" s="182"/>
      <c r="C58" s="153" t="str">
        <f ca="1">Translations!$A$26</f>
        <v>Year</v>
      </c>
      <c r="D58" s="17"/>
      <c r="E58" s="154" t="str">
        <f ca="1">Translations!$A$27</f>
        <v>Data source</v>
      </c>
      <c r="F58" s="17"/>
    </row>
    <row r="59" spans="1:6" ht="45" customHeight="1" x14ac:dyDescent="0.3">
      <c r="A59" s="244" t="str">
        <f ca="1">Translations!$A$28</f>
        <v>Comments</v>
      </c>
      <c r="B59" s="383"/>
      <c r="C59" s="384"/>
      <c r="D59" s="384"/>
      <c r="E59" s="384"/>
      <c r="F59" s="385"/>
    </row>
    <row r="60" spans="1:6" ht="45" customHeight="1" x14ac:dyDescent="0.3">
      <c r="A60" s="429"/>
      <c r="B60" s="138"/>
      <c r="C60" s="227" t="str">
        <f ca="1">Translations!$A$29</f>
        <v>Year 1</v>
      </c>
      <c r="D60" s="227" t="str">
        <f ca="1">Translations!$A$30</f>
        <v>Year 2</v>
      </c>
      <c r="E60" s="227" t="str">
        <f ca="1">Translations!$A$31</f>
        <v>Year 3</v>
      </c>
      <c r="F60" s="388" t="str">
        <f ca="1">Translations!$A$35</f>
        <v>Comments / Assumptions</v>
      </c>
    </row>
    <row r="61" spans="1:6" ht="45" customHeight="1" x14ac:dyDescent="0.3">
      <c r="A61" s="430"/>
      <c r="B61" s="138"/>
      <c r="C61" s="18" t="str">
        <f ca="1">TranslationsTB!$A$22</f>
        <v>Insert year</v>
      </c>
      <c r="D61" s="18" t="str">
        <f ca="1">TranslationsTB!$A$22</f>
        <v>Insert year</v>
      </c>
      <c r="E61" s="18" t="str">
        <f ca="1">TranslationsTB!$A$22</f>
        <v>Insert year</v>
      </c>
      <c r="F61" s="389"/>
    </row>
    <row r="62" spans="1:6" ht="17.649999999999999" customHeight="1" x14ac:dyDescent="0.3">
      <c r="A62" s="225" t="str">
        <f ca="1">Translations!$A$37</f>
        <v xml:space="preserve">Current estimated country need </v>
      </c>
      <c r="B62" s="142"/>
      <c r="C62" s="142"/>
      <c r="D62" s="142"/>
      <c r="E62" s="142"/>
      <c r="F62" s="283"/>
    </row>
    <row r="63" spans="1:6" ht="59.25" customHeight="1" x14ac:dyDescent="0.3">
      <c r="A63" s="284" t="str">
        <f ca="1">Translations!$A$138</f>
        <v>A. Total estimated key and vulnerable populations in need</v>
      </c>
      <c r="B63" s="138" t="s">
        <v>7</v>
      </c>
      <c r="C63" s="181"/>
      <c r="D63" s="181"/>
      <c r="E63" s="181"/>
      <c r="F63" s="219" t="str">
        <f ca="1">Translations!A124</f>
        <v>Please use the UNAIDS condom needs estimation and resource requirements tool (C-NET) to retrieve the population in need - https://hivpreventioncoalition.unaids.org/resource/condom-needs-and-resource-requirement-estimation-tool/</v>
      </c>
    </row>
    <row r="64" spans="1:6" ht="45" customHeight="1" x14ac:dyDescent="0.3">
      <c r="A64" s="285" t="str">
        <f ca="1">Translations!$A$75</f>
        <v>A1. Total male condoms needed</v>
      </c>
      <c r="B64" s="138" t="s">
        <v>7</v>
      </c>
      <c r="C64" s="181"/>
      <c r="D64" s="181"/>
      <c r="E64" s="181"/>
      <c r="F64" s="17"/>
    </row>
    <row r="65" spans="1:6" ht="45" customHeight="1" x14ac:dyDescent="0.3">
      <c r="A65" s="285" t="str">
        <f ca="1">Translations!$A$76</f>
        <v>A2. Total female condoms needed</v>
      </c>
      <c r="B65" s="138" t="s">
        <v>7</v>
      </c>
      <c r="C65" s="143" t="str">
        <f>IF(C66="","",C66-C64)</f>
        <v/>
      </c>
      <c r="D65" s="143" t="str">
        <f t="shared" ref="D65" si="20">IF(D66="","",D66-D64)</f>
        <v/>
      </c>
      <c r="E65" s="143" t="str">
        <f t="shared" ref="E65" si="21">IF(E66="","",E66-E64)</f>
        <v/>
      </c>
      <c r="F65" s="17"/>
    </row>
    <row r="66" spans="1:6" ht="45" customHeight="1" x14ac:dyDescent="0.3">
      <c r="A66" s="284" t="str">
        <f ca="1">Translations!$A$77</f>
        <v>A3. Total condoms needed</v>
      </c>
      <c r="B66" s="138" t="s">
        <v>7</v>
      </c>
      <c r="C66" s="181"/>
      <c r="D66" s="181"/>
      <c r="E66" s="181"/>
      <c r="F66" s="17"/>
    </row>
    <row r="67" spans="1:6" ht="45" customHeight="1" x14ac:dyDescent="0.3">
      <c r="A67" s="286" t="str">
        <f ca="1">Translations!$A$78</f>
        <v>B1. Country targets- male condoms
(from National Strategic Plan)</v>
      </c>
      <c r="B67" s="138" t="s">
        <v>7</v>
      </c>
      <c r="C67" s="181"/>
      <c r="D67" s="181"/>
      <c r="E67" s="360"/>
      <c r="F67" s="17"/>
    </row>
    <row r="68" spans="1:6" ht="45" customHeight="1" x14ac:dyDescent="0.3">
      <c r="A68" s="286" t="str">
        <f ca="1">Translations!$A$79</f>
        <v>B2. Country targets- female condoms
(from National Strategic Plan)</v>
      </c>
      <c r="B68" s="138" t="s">
        <v>7</v>
      </c>
      <c r="C68" s="181"/>
      <c r="D68" s="181"/>
      <c r="E68" s="181"/>
      <c r="F68" s="17"/>
    </row>
    <row r="69" spans="1:6" ht="17.649999999999999" customHeight="1" x14ac:dyDescent="0.3">
      <c r="A69" s="287" t="str">
        <f ca="1">Translations!$A$80</f>
        <v>Country need to meet global target already covered by funding resource</v>
      </c>
      <c r="B69" s="142"/>
      <c r="C69" s="141"/>
      <c r="D69" s="141"/>
      <c r="E69" s="141"/>
      <c r="F69" s="283"/>
    </row>
    <row r="70" spans="1:6" ht="45" customHeight="1" x14ac:dyDescent="0.3">
      <c r="A70" s="465" t="str">
        <f ca="1">Translations!$A$81</f>
        <v>C1. Global target planned to be covered by domestic resources, including private sector where available</v>
      </c>
      <c r="B70" s="138" t="s">
        <v>7</v>
      </c>
      <c r="C70" s="181"/>
      <c r="D70" s="181"/>
      <c r="E70" s="181"/>
      <c r="F70" s="228"/>
    </row>
    <row r="71" spans="1:6" ht="45" customHeight="1" x14ac:dyDescent="0.3">
      <c r="A71" s="466"/>
      <c r="B71" s="138" t="s">
        <v>8</v>
      </c>
      <c r="C71" s="144" t="str">
        <f>IF(C70=0,"",+C70/C66)</f>
        <v/>
      </c>
      <c r="D71" s="144" t="str">
        <f t="shared" ref="D71" si="22">IF(D70=0,"",+D70/D66)</f>
        <v/>
      </c>
      <c r="E71" s="144" t="str">
        <f>IF(E70=0,"",+E70/#REF!)</f>
        <v/>
      </c>
      <c r="F71" s="228"/>
    </row>
    <row r="72" spans="1:6" ht="45" customHeight="1" x14ac:dyDescent="0.3">
      <c r="A72" s="465" t="str">
        <f ca="1">Translations!$A$82</f>
        <v>C2. Global target planned to be covered by external resources</v>
      </c>
      <c r="B72" s="138" t="s">
        <v>7</v>
      </c>
      <c r="C72" s="181"/>
      <c r="D72" s="181"/>
      <c r="E72" s="181"/>
      <c r="F72" s="228"/>
    </row>
    <row r="73" spans="1:6" ht="45" customHeight="1" x14ac:dyDescent="0.3">
      <c r="A73" s="466"/>
      <c r="B73" s="138" t="s">
        <v>8</v>
      </c>
      <c r="C73" s="144" t="str">
        <f>IF(C72=0,"",+C72/C66)</f>
        <v/>
      </c>
      <c r="D73" s="144" t="str">
        <f t="shared" ref="D73" si="23">IF(D72=0,"",+D72/D66)</f>
        <v/>
      </c>
      <c r="E73" s="144" t="str">
        <f>IF(E72=0,"",+E72/#REF!)</f>
        <v/>
      </c>
      <c r="F73" s="228"/>
    </row>
    <row r="74" spans="1:6" ht="45" customHeight="1" x14ac:dyDescent="0.3">
      <c r="A74" s="465" t="str">
        <f ca="1">Translations!$A$83</f>
        <v>C3. Total global target planned to be covered: C1+C2</v>
      </c>
      <c r="B74" s="138" t="s">
        <v>7</v>
      </c>
      <c r="C74" s="145">
        <f>+C70+C72</f>
        <v>0</v>
      </c>
      <c r="D74" s="145">
        <f t="shared" ref="D74:E74" si="24">+D70+D72</f>
        <v>0</v>
      </c>
      <c r="E74" s="145">
        <f t="shared" si="24"/>
        <v>0</v>
      </c>
      <c r="F74" s="228"/>
    </row>
    <row r="75" spans="1:6" ht="45" customHeight="1" x14ac:dyDescent="0.3">
      <c r="A75" s="466"/>
      <c r="B75" s="138" t="s">
        <v>8</v>
      </c>
      <c r="C75" s="144" t="str">
        <f>IF(C74=0,"",+C74/C66)</f>
        <v/>
      </c>
      <c r="D75" s="144" t="str">
        <f t="shared" ref="D75" si="25">IF(D74=0,"",+D74/D66)</f>
        <v/>
      </c>
      <c r="E75" s="144" t="str">
        <f>IF(E74=0,"",+E74/#REF!)</f>
        <v/>
      </c>
      <c r="F75" s="228"/>
    </row>
    <row r="76" spans="1:6" ht="17.649999999999999" customHeight="1" x14ac:dyDescent="0.3">
      <c r="A76" s="289" t="str">
        <f ca="1">Translations!$A$84</f>
        <v>Global target already covered by type of condom</v>
      </c>
      <c r="B76" s="146"/>
      <c r="C76" s="147"/>
      <c r="D76" s="147"/>
      <c r="E76" s="147"/>
      <c r="F76" s="292"/>
    </row>
    <row r="77" spans="1:6" ht="45" customHeight="1" x14ac:dyDescent="0.3">
      <c r="A77" s="465" t="str">
        <f ca="1">Translations!$A$85</f>
        <v>C4. Global target planned to be covered (domestic+external resources) - male condoms</v>
      </c>
      <c r="B77" s="138" t="s">
        <v>7</v>
      </c>
      <c r="C77" s="181"/>
      <c r="D77" s="181"/>
      <c r="E77" s="181"/>
      <c r="F77" s="228"/>
    </row>
    <row r="78" spans="1:6" ht="45" customHeight="1" x14ac:dyDescent="0.3">
      <c r="A78" s="466"/>
      <c r="B78" s="138" t="s">
        <v>8</v>
      </c>
      <c r="C78" s="144" t="str">
        <f>IF(C77=0,"",+C77/C64)</f>
        <v/>
      </c>
      <c r="D78" s="144" t="str">
        <f t="shared" ref="D78:E78" si="26">IF(D77=0,"",+D77/D64)</f>
        <v/>
      </c>
      <c r="E78" s="144" t="str">
        <f t="shared" si="26"/>
        <v/>
      </c>
      <c r="F78" s="228"/>
    </row>
    <row r="79" spans="1:6" ht="45" customHeight="1" x14ac:dyDescent="0.3">
      <c r="A79" s="465" t="str">
        <f ca="1">Translations!$A$86</f>
        <v>C5. Global target planned to be covered (domestic+external resources) - female condoms</v>
      </c>
      <c r="B79" s="138" t="s">
        <v>7</v>
      </c>
      <c r="C79" s="181"/>
      <c r="D79" s="181"/>
      <c r="E79" s="181"/>
      <c r="F79" s="228"/>
    </row>
    <row r="80" spans="1:6" ht="45" customHeight="1" x14ac:dyDescent="0.3">
      <c r="A80" s="466"/>
      <c r="B80" s="138" t="s">
        <v>8</v>
      </c>
      <c r="C80" s="144" t="str">
        <f>IF(C79=0,"",+C79/C65)</f>
        <v/>
      </c>
      <c r="D80" s="144" t="str">
        <f t="shared" ref="D80:E80" si="27">IF(D79=0,"",+D79/D65)</f>
        <v/>
      </c>
      <c r="E80" s="144" t="str">
        <f t="shared" si="27"/>
        <v/>
      </c>
      <c r="F80" s="228"/>
    </row>
    <row r="81" spans="1:6" ht="45" customHeight="1" x14ac:dyDescent="0.3">
      <c r="A81" s="465" t="str">
        <f ca="1">Translations!$A$87</f>
        <v>C6. Total global target planned to be covered (male+female): C4+C5</v>
      </c>
      <c r="B81" s="138" t="s">
        <v>7</v>
      </c>
      <c r="C81" s="148">
        <f>C77+C79</f>
        <v>0</v>
      </c>
      <c r="D81" s="148">
        <f>D77+D79</f>
        <v>0</v>
      </c>
      <c r="E81" s="148">
        <f>E77+E79</f>
        <v>0</v>
      </c>
      <c r="F81" s="228"/>
    </row>
    <row r="82" spans="1:6" ht="45" customHeight="1" x14ac:dyDescent="0.3">
      <c r="A82" s="466"/>
      <c r="B82" s="138" t="s">
        <v>8</v>
      </c>
      <c r="C82" s="144" t="str">
        <f>IF(C81=0,"",+C81/C66)</f>
        <v/>
      </c>
      <c r="D82" s="144" t="str">
        <f t="shared" ref="D82" si="28">IF(D81=0,"",+D81/D66)</f>
        <v/>
      </c>
      <c r="E82" s="144" t="str">
        <f>IF(E81=0,"",+E81/#REF!)</f>
        <v/>
      </c>
      <c r="F82" s="228"/>
    </row>
    <row r="83" spans="1:6" ht="17.649999999999999" customHeight="1" x14ac:dyDescent="0.3">
      <c r="A83" s="225" t="str">
        <f ca="1">Translations!$A$88</f>
        <v>Programmatic gap</v>
      </c>
      <c r="B83" s="147"/>
      <c r="C83" s="147"/>
      <c r="D83" s="147"/>
      <c r="E83" s="147"/>
      <c r="F83" s="290"/>
    </row>
    <row r="84" spans="1:6" ht="45" customHeight="1" x14ac:dyDescent="0.3">
      <c r="A84" s="465" t="str">
        <f ca="1">Translations!$A$89</f>
        <v>D1. Expected annual gap in meeting the need - male condoms: A1 - C4</v>
      </c>
      <c r="B84" s="138" t="s">
        <v>7</v>
      </c>
      <c r="C84" s="145">
        <f>C64-C77</f>
        <v>0</v>
      </c>
      <c r="D84" s="145">
        <f t="shared" ref="D84:E84" si="29">D64-D77</f>
        <v>0</v>
      </c>
      <c r="E84" s="145">
        <f t="shared" si="29"/>
        <v>0</v>
      </c>
      <c r="F84" s="470"/>
    </row>
    <row r="85" spans="1:6" ht="45" customHeight="1" x14ac:dyDescent="0.3">
      <c r="A85" s="466"/>
      <c r="B85" s="138" t="s">
        <v>8</v>
      </c>
      <c r="C85" s="144" t="str">
        <f>IF(C84=0,"",+C84/C64)</f>
        <v/>
      </c>
      <c r="D85" s="144" t="str">
        <f t="shared" ref="D85:E85" si="30">IF(D84=0,"",+D84/D64)</f>
        <v/>
      </c>
      <c r="E85" s="144" t="str">
        <f t="shared" si="30"/>
        <v/>
      </c>
      <c r="F85" s="471"/>
    </row>
    <row r="86" spans="1:6" ht="45" customHeight="1" x14ac:dyDescent="0.3">
      <c r="A86" s="465" t="str">
        <f ca="1">Translations!$A$90</f>
        <v>D2. Expected annual gap in meeting the need - female condoms: A2 - C5</v>
      </c>
      <c r="B86" s="138" t="s">
        <v>7</v>
      </c>
      <c r="C86" s="145" t="str">
        <f>IF(C79="",C65,C65-C79)</f>
        <v/>
      </c>
      <c r="D86" s="145" t="str">
        <f t="shared" ref="D86:E86" si="31">IF(D79="",D65,D65-D79)</f>
        <v/>
      </c>
      <c r="E86" s="145" t="str">
        <f t="shared" si="31"/>
        <v/>
      </c>
      <c r="F86" s="390"/>
    </row>
    <row r="87" spans="1:6" ht="45" customHeight="1" x14ac:dyDescent="0.3">
      <c r="A87" s="466"/>
      <c r="B87" s="138" t="s">
        <v>8</v>
      </c>
      <c r="C87" s="144" t="str">
        <f>IF(C86="","",+C86/C65)</f>
        <v/>
      </c>
      <c r="D87" s="144" t="str">
        <f t="shared" ref="D87:E87" si="32">IF(D86="","",+D86/D65)</f>
        <v/>
      </c>
      <c r="E87" s="144" t="str">
        <f t="shared" si="32"/>
        <v/>
      </c>
      <c r="F87" s="391"/>
    </row>
    <row r="88" spans="1:6" ht="17.649999999999999" customHeight="1" x14ac:dyDescent="0.3">
      <c r="A88" s="287" t="str">
        <f ca="1">Translations!$A$91</f>
        <v>Country need to meet global targets covered with the allocation amount</v>
      </c>
      <c r="B88" s="149"/>
      <c r="C88" s="150"/>
      <c r="D88" s="150"/>
      <c r="E88" s="150"/>
      <c r="F88" s="293"/>
    </row>
    <row r="89" spans="1:6" ht="45" customHeight="1" x14ac:dyDescent="0.3">
      <c r="A89" s="465" t="str">
        <f ca="1">Translations!$A$92</f>
        <v>E1. Targets to be financed by allocation amount - male condoms</v>
      </c>
      <c r="B89" s="138" t="s">
        <v>7</v>
      </c>
      <c r="C89" s="181"/>
      <c r="D89" s="181"/>
      <c r="E89" s="181"/>
      <c r="F89" s="390"/>
    </row>
    <row r="90" spans="1:6" ht="45" customHeight="1" x14ac:dyDescent="0.3">
      <c r="A90" s="466"/>
      <c r="B90" s="138" t="s">
        <v>8</v>
      </c>
      <c r="C90" s="144" t="str">
        <f>IF(C89=0,"",+C89/C64)</f>
        <v/>
      </c>
      <c r="D90" s="144" t="str">
        <f t="shared" ref="D90:E90" si="33">IF(D89=0,"",+D89/D64)</f>
        <v/>
      </c>
      <c r="E90" s="144" t="str">
        <f t="shared" si="33"/>
        <v/>
      </c>
      <c r="F90" s="391"/>
    </row>
    <row r="91" spans="1:6" ht="45" customHeight="1" x14ac:dyDescent="0.3">
      <c r="A91" s="465" t="str">
        <f ca="1">Translations!$A$93</f>
        <v>E2. Targets to be financed by allocation amount- female condoms</v>
      </c>
      <c r="B91" s="138" t="s">
        <v>7</v>
      </c>
      <c r="C91" s="181"/>
      <c r="D91" s="181"/>
      <c r="E91" s="181"/>
      <c r="F91" s="390"/>
    </row>
    <row r="92" spans="1:6" ht="45" customHeight="1" x14ac:dyDescent="0.3">
      <c r="A92" s="466"/>
      <c r="B92" s="138" t="s">
        <v>8</v>
      </c>
      <c r="C92" s="144" t="str">
        <f>IF(C91=0,"",+C91/C65)</f>
        <v/>
      </c>
      <c r="D92" s="144" t="str">
        <f t="shared" ref="D92:E92" si="34">IF(D91=0,"",+D91/D65)</f>
        <v/>
      </c>
      <c r="E92" s="144" t="str">
        <f t="shared" si="34"/>
        <v/>
      </c>
      <c r="F92" s="391"/>
    </row>
    <row r="93" spans="1:6" ht="45" customHeight="1" x14ac:dyDescent="0.3">
      <c r="A93" s="469" t="str">
        <f ca="1">Translations!$A$94</f>
        <v>F1. Coverage from allocation amount and other resources- male condoms:
 E1 + C4</v>
      </c>
      <c r="B93" s="138" t="s">
        <v>7</v>
      </c>
      <c r="C93" s="151" t="str">
        <f>IF(C89="","",C89+C77)</f>
        <v/>
      </c>
      <c r="D93" s="151" t="str">
        <f t="shared" ref="D93:E93" si="35">IF(D89="","",D89+D77)</f>
        <v/>
      </c>
      <c r="E93" s="151" t="str">
        <f t="shared" si="35"/>
        <v/>
      </c>
      <c r="F93" s="468"/>
    </row>
    <row r="94" spans="1:6" ht="45" customHeight="1" x14ac:dyDescent="0.3">
      <c r="A94" s="466"/>
      <c r="B94" s="138" t="s">
        <v>8</v>
      </c>
      <c r="C94" s="144" t="str">
        <f>IF(C93="","",C93/C64)</f>
        <v/>
      </c>
      <c r="D94" s="144" t="str">
        <f t="shared" ref="D94:E94" si="36">IF(D93="","",D93/D64)</f>
        <v/>
      </c>
      <c r="E94" s="144" t="str">
        <f t="shared" si="36"/>
        <v/>
      </c>
      <c r="F94" s="391"/>
    </row>
    <row r="95" spans="1:6" ht="45" customHeight="1" x14ac:dyDescent="0.3">
      <c r="A95" s="465" t="str">
        <f ca="1">Translations!$A$95</f>
        <v>F2. Coverage from allocation amount and other resources- female condoms:
 E2 + C5</v>
      </c>
      <c r="B95" s="138" t="s">
        <v>7</v>
      </c>
      <c r="C95" s="145">
        <f>+C91+C79</f>
        <v>0</v>
      </c>
      <c r="D95" s="145">
        <f>+D91+D79</f>
        <v>0</v>
      </c>
      <c r="E95" s="145">
        <f>+E91+E79</f>
        <v>0</v>
      </c>
      <c r="F95" s="228"/>
    </row>
    <row r="96" spans="1:6" ht="45" customHeight="1" x14ac:dyDescent="0.3">
      <c r="A96" s="466"/>
      <c r="B96" s="138" t="s">
        <v>8</v>
      </c>
      <c r="C96" s="144" t="str">
        <f>IF(C95=0,"",+C95/C65)</f>
        <v/>
      </c>
      <c r="D96" s="144" t="str">
        <f>IF(D95=0,"",+D95/D65)</f>
        <v/>
      </c>
      <c r="E96" s="144" t="str">
        <f>IF(E95=0,"",+E95/E65)</f>
        <v/>
      </c>
      <c r="F96" s="229"/>
    </row>
    <row r="97" spans="1:6" ht="45" customHeight="1" x14ac:dyDescent="0.3">
      <c r="A97" s="467" t="str">
        <f ca="1">Translations!$A$96</f>
        <v>G1. Remaining gap- male condoms: A1 - F1</v>
      </c>
      <c r="B97" s="138" t="s">
        <v>7</v>
      </c>
      <c r="C97" s="151">
        <f>IF(C93="",C64,C64-C93)</f>
        <v>0</v>
      </c>
      <c r="D97" s="151">
        <f t="shared" ref="D97:E97" si="37">IF(D93="",D64,D64-D93)</f>
        <v>0</v>
      </c>
      <c r="E97" s="151">
        <f t="shared" si="37"/>
        <v>0</v>
      </c>
      <c r="F97" s="468"/>
    </row>
    <row r="98" spans="1:6" ht="45" customHeight="1" x14ac:dyDescent="0.3">
      <c r="A98" s="377"/>
      <c r="B98" s="138" t="s">
        <v>8</v>
      </c>
      <c r="C98" s="144" t="str">
        <f>IF(C97=0,"",+C97/C64)</f>
        <v/>
      </c>
      <c r="D98" s="144" t="str">
        <f t="shared" ref="D98" si="38">IF(D97=0,"",+D97/D64)</f>
        <v/>
      </c>
      <c r="E98" s="144" t="str">
        <f t="shared" ref="E98" si="39">IF(E97=0,"",+E97/E64)</f>
        <v/>
      </c>
      <c r="F98" s="391"/>
    </row>
    <row r="99" spans="1:6" ht="45" customHeight="1" x14ac:dyDescent="0.3">
      <c r="A99" s="453" t="str">
        <f ca="1">Translations!$A$97</f>
        <v>G2. Remaining gap- female condoms: A2 - F2</v>
      </c>
      <c r="B99" s="138" t="s">
        <v>7</v>
      </c>
      <c r="C99" s="151" t="str">
        <f>IF(C65="","",C65-C95)</f>
        <v/>
      </c>
      <c r="D99" s="151" t="str">
        <f t="shared" ref="D99:E99" si="40">IF(D65="","",D65-D95)</f>
        <v/>
      </c>
      <c r="E99" s="151" t="str">
        <f t="shared" si="40"/>
        <v/>
      </c>
      <c r="F99" s="390"/>
    </row>
    <row r="100" spans="1:6" ht="45" customHeight="1" x14ac:dyDescent="0.3">
      <c r="A100" s="453"/>
      <c r="B100" s="138" t="s">
        <v>8</v>
      </c>
      <c r="C100" s="144" t="str">
        <f>IF(C99="","",+C99/C65)</f>
        <v/>
      </c>
      <c r="D100" s="144" t="str">
        <f t="shared" ref="D100:E100" si="41">IF(D99="","",+D99/D65)</f>
        <v/>
      </c>
      <c r="E100" s="144" t="str">
        <f t="shared" si="41"/>
        <v/>
      </c>
      <c r="F100" s="391"/>
    </row>
    <row r="101" spans="1:6" x14ac:dyDescent="0.3">
      <c r="A101" s="116"/>
      <c r="B101" s="116"/>
      <c r="C101" s="116"/>
      <c r="D101" s="116"/>
      <c r="E101" s="116"/>
      <c r="F101" s="116"/>
    </row>
    <row r="102" spans="1:6" x14ac:dyDescent="0.3">
      <c r="A102" s="116"/>
      <c r="B102" s="116"/>
      <c r="C102" s="116"/>
      <c r="D102" s="116"/>
      <c r="E102" s="116"/>
      <c r="F102" s="116"/>
    </row>
    <row r="103" spans="1:6" ht="30" customHeight="1" x14ac:dyDescent="0.3">
      <c r="A103" s="279" t="str">
        <f ca="1">Translations!$A$139</f>
        <v xml:space="preserve">Condom Programmatic Gap Table 3 </v>
      </c>
      <c r="B103" s="280"/>
      <c r="C103" s="280"/>
      <c r="D103" s="280"/>
      <c r="E103" s="280"/>
      <c r="F103" s="281"/>
    </row>
    <row r="104" spans="1:6" ht="45" customHeight="1" x14ac:dyDescent="0.3">
      <c r="A104" s="217" t="str">
        <f ca="1">Translations!$A$21</f>
        <v>Priority Module</v>
      </c>
      <c r="B104" s="472" t="s">
        <v>2</v>
      </c>
      <c r="C104" s="473"/>
      <c r="D104" s="473"/>
      <c r="E104" s="473"/>
      <c r="F104" s="474"/>
    </row>
    <row r="105" spans="1:6" ht="45" customHeight="1" x14ac:dyDescent="0.3">
      <c r="A105" s="217" t="str">
        <f ca="1">Translations!$A$22</f>
        <v>Selected coverage indicator</v>
      </c>
      <c r="B105" s="445" t="s">
        <v>2</v>
      </c>
      <c r="C105" s="446"/>
      <c r="D105" s="446"/>
      <c r="E105" s="446"/>
      <c r="F105" s="448"/>
    </row>
    <row r="106" spans="1:6" ht="17.649999999999999" customHeight="1" x14ac:dyDescent="0.3">
      <c r="A106" s="225" t="str">
        <f ca="1">Translations!$A$24</f>
        <v>Current national coverage</v>
      </c>
      <c r="B106" s="141"/>
      <c r="C106" s="141"/>
      <c r="D106" s="141"/>
      <c r="E106" s="141"/>
      <c r="F106" s="282"/>
    </row>
    <row r="107" spans="1:6" ht="45" customHeight="1" x14ac:dyDescent="0.3">
      <c r="A107" s="218" t="str">
        <f ca="1">Translations!$A$25</f>
        <v>Insert latest results</v>
      </c>
      <c r="B107" s="182"/>
      <c r="C107" s="153" t="str">
        <f ca="1">Translations!$A$26</f>
        <v>Year</v>
      </c>
      <c r="D107" s="17"/>
      <c r="E107" s="154" t="str">
        <f ca="1">Translations!$A$27</f>
        <v>Data source</v>
      </c>
      <c r="F107" s="17"/>
    </row>
    <row r="108" spans="1:6" ht="45" customHeight="1" x14ac:dyDescent="0.3">
      <c r="A108" s="244" t="str">
        <f ca="1">Translations!$A$28</f>
        <v>Comments</v>
      </c>
      <c r="B108" s="383"/>
      <c r="C108" s="384"/>
      <c r="D108" s="384"/>
      <c r="E108" s="384"/>
      <c r="F108" s="385"/>
    </row>
    <row r="109" spans="1:6" ht="45" customHeight="1" x14ac:dyDescent="0.3">
      <c r="A109" s="429"/>
      <c r="B109" s="138"/>
      <c r="C109" s="227" t="str">
        <f ca="1">Translations!$A$29</f>
        <v>Year 1</v>
      </c>
      <c r="D109" s="227" t="str">
        <f ca="1">Translations!$A$30</f>
        <v>Year 2</v>
      </c>
      <c r="E109" s="227" t="str">
        <f ca="1">Translations!$A$31</f>
        <v>Year 3</v>
      </c>
      <c r="F109" s="388" t="str">
        <f ca="1">Translations!$A$35</f>
        <v>Comments / Assumptions</v>
      </c>
    </row>
    <row r="110" spans="1:6" ht="45" customHeight="1" x14ac:dyDescent="0.3">
      <c r="A110" s="430"/>
      <c r="B110" s="138"/>
      <c r="C110" s="18" t="str">
        <f ca="1">TranslationsTB!$A$22</f>
        <v>Insert year</v>
      </c>
      <c r="D110" s="18" t="str">
        <f ca="1">TranslationsTB!$A$22</f>
        <v>Insert year</v>
      </c>
      <c r="E110" s="18" t="str">
        <f ca="1">TranslationsTB!$A$22</f>
        <v>Insert year</v>
      </c>
      <c r="F110" s="389"/>
    </row>
    <row r="111" spans="1:6" ht="17.649999999999999" customHeight="1" x14ac:dyDescent="0.3">
      <c r="A111" s="225" t="str">
        <f ca="1">Translations!$A$37</f>
        <v xml:space="preserve">Current estimated country need </v>
      </c>
      <c r="B111" s="142"/>
      <c r="C111" s="142"/>
      <c r="D111" s="142"/>
      <c r="E111" s="142"/>
      <c r="F111" s="142"/>
    </row>
    <row r="112" spans="1:6" ht="45" customHeight="1" x14ac:dyDescent="0.3">
      <c r="A112" s="284" t="str">
        <f ca="1">Translations!$A$138</f>
        <v>A. Total estimated key and vulnerable populations in need</v>
      </c>
      <c r="B112" s="138" t="s">
        <v>7</v>
      </c>
      <c r="C112" s="181"/>
      <c r="D112" s="181"/>
      <c r="E112" s="181"/>
      <c r="F112" s="356" t="str">
        <f ca="1">Translations!A124</f>
        <v>Please use the UNAIDS condom needs estimation and resource requirements tool (C-NET) to retrieve the population in need - https://hivpreventioncoalition.unaids.org/resource/condom-needs-and-resource-requirement-estimation-tool/</v>
      </c>
    </row>
    <row r="113" spans="1:6" ht="45" customHeight="1" x14ac:dyDescent="0.3">
      <c r="A113" s="285" t="str">
        <f ca="1">Translations!$A$75</f>
        <v>A1. Total male condoms needed</v>
      </c>
      <c r="B113" s="138" t="s">
        <v>7</v>
      </c>
      <c r="C113" s="181"/>
      <c r="D113" s="181"/>
      <c r="E113" s="181"/>
      <c r="F113" s="17"/>
    </row>
    <row r="114" spans="1:6" ht="45" customHeight="1" x14ac:dyDescent="0.3">
      <c r="A114" s="285" t="str">
        <f ca="1">Translations!$A$76</f>
        <v>A2. Total female condoms needed</v>
      </c>
      <c r="B114" s="138" t="s">
        <v>7</v>
      </c>
      <c r="C114" s="143" t="str">
        <f>IF(C115="","",C115-C113)</f>
        <v/>
      </c>
      <c r="D114" s="143" t="str">
        <f t="shared" ref="D114" si="42">IF(D115="","",D115-D113)</f>
        <v/>
      </c>
      <c r="E114" s="143" t="str">
        <f t="shared" ref="E114" si="43">IF(E115="","",E115-E113)</f>
        <v/>
      </c>
      <c r="F114" s="17"/>
    </row>
    <row r="115" spans="1:6" ht="45" customHeight="1" x14ac:dyDescent="0.3">
      <c r="A115" s="284" t="str">
        <f ca="1">Translations!$A$77</f>
        <v>A3. Total condoms needed</v>
      </c>
      <c r="B115" s="138" t="s">
        <v>7</v>
      </c>
      <c r="C115" s="181"/>
      <c r="D115" s="181"/>
      <c r="E115" s="181"/>
      <c r="F115" s="17"/>
    </row>
    <row r="116" spans="1:6" ht="45" customHeight="1" x14ac:dyDescent="0.3">
      <c r="A116" s="286" t="str">
        <f ca="1">Translations!$A$78</f>
        <v>B1. Country targets- male condoms
(from National Strategic Plan)</v>
      </c>
      <c r="B116" s="138" t="s">
        <v>7</v>
      </c>
      <c r="C116" s="181"/>
      <c r="D116" s="181"/>
      <c r="E116" s="360"/>
      <c r="F116" s="17"/>
    </row>
    <row r="117" spans="1:6" ht="45" customHeight="1" x14ac:dyDescent="0.3">
      <c r="A117" s="286" t="str">
        <f ca="1">Translations!$A$79</f>
        <v>B2. Country targets- female condoms
(from National Strategic Plan)</v>
      </c>
      <c r="B117" s="138" t="s">
        <v>7</v>
      </c>
      <c r="C117" s="181"/>
      <c r="D117" s="181"/>
      <c r="E117" s="181"/>
      <c r="F117" s="17"/>
    </row>
    <row r="118" spans="1:6" ht="17.649999999999999" customHeight="1" x14ac:dyDescent="0.3">
      <c r="A118" s="287" t="str">
        <f ca="1">Translations!$A$80</f>
        <v>Country need to meet global target already covered by funding resource</v>
      </c>
      <c r="B118" s="142"/>
      <c r="C118" s="141"/>
      <c r="D118" s="141"/>
      <c r="E118" s="141"/>
      <c r="F118" s="283"/>
    </row>
    <row r="119" spans="1:6" ht="45" customHeight="1" x14ac:dyDescent="0.3">
      <c r="A119" s="465" t="str">
        <f ca="1">Translations!$A$81</f>
        <v>C1. Global target planned to be covered by domestic resources, including private sector where available</v>
      </c>
      <c r="B119" s="138" t="s">
        <v>7</v>
      </c>
      <c r="C119" s="181"/>
      <c r="D119" s="181"/>
      <c r="E119" s="181"/>
      <c r="F119" s="228"/>
    </row>
    <row r="120" spans="1:6" ht="45" customHeight="1" x14ac:dyDescent="0.3">
      <c r="A120" s="466"/>
      <c r="B120" s="138" t="s">
        <v>8</v>
      </c>
      <c r="C120" s="144" t="str">
        <f>IF(C119=0,"",+C119/C115)</f>
        <v/>
      </c>
      <c r="D120" s="144" t="str">
        <f t="shared" ref="D120" si="44">IF(D119=0,"",+D119/D115)</f>
        <v/>
      </c>
      <c r="E120" s="144" t="str">
        <f>IF(E119=0,"",+E119/#REF!)</f>
        <v/>
      </c>
      <c r="F120" s="228"/>
    </row>
    <row r="121" spans="1:6" ht="45" customHeight="1" x14ac:dyDescent="0.3">
      <c r="A121" s="465" t="str">
        <f ca="1">Translations!$A$82</f>
        <v>C2. Global target planned to be covered by external resources</v>
      </c>
      <c r="B121" s="138" t="s">
        <v>7</v>
      </c>
      <c r="C121" s="181"/>
      <c r="D121" s="181"/>
      <c r="E121" s="181"/>
      <c r="F121" s="228"/>
    </row>
    <row r="122" spans="1:6" ht="45" customHeight="1" x14ac:dyDescent="0.3">
      <c r="A122" s="466"/>
      <c r="B122" s="138" t="s">
        <v>8</v>
      </c>
      <c r="C122" s="144" t="str">
        <f>IF(C121=0,"",+C121/C115)</f>
        <v/>
      </c>
      <c r="D122" s="144" t="str">
        <f t="shared" ref="D122" si="45">IF(D121=0,"",+D121/D115)</f>
        <v/>
      </c>
      <c r="E122" s="144" t="str">
        <f>IF(E121=0,"",+E121/#REF!)</f>
        <v/>
      </c>
      <c r="F122" s="228"/>
    </row>
    <row r="123" spans="1:6" ht="45" customHeight="1" x14ac:dyDescent="0.3">
      <c r="A123" s="465" t="str">
        <f ca="1">Translations!$A$83</f>
        <v>C3. Total global target planned to be covered: C1+C2</v>
      </c>
      <c r="B123" s="138" t="s">
        <v>7</v>
      </c>
      <c r="C123" s="145">
        <f>+C119+C121</f>
        <v>0</v>
      </c>
      <c r="D123" s="145">
        <f t="shared" ref="D123:E123" si="46">+D119+D121</f>
        <v>0</v>
      </c>
      <c r="E123" s="145">
        <f t="shared" si="46"/>
        <v>0</v>
      </c>
      <c r="F123" s="228"/>
    </row>
    <row r="124" spans="1:6" ht="45" customHeight="1" x14ac:dyDescent="0.3">
      <c r="A124" s="466"/>
      <c r="B124" s="138" t="s">
        <v>8</v>
      </c>
      <c r="C124" s="144" t="str">
        <f>IF(C123=0,"",+C123/C115)</f>
        <v/>
      </c>
      <c r="D124" s="144" t="str">
        <f t="shared" ref="D124" si="47">IF(D123=0,"",+D123/D115)</f>
        <v/>
      </c>
      <c r="E124" s="144" t="str">
        <f>IF(E123=0,"",+E123/#REF!)</f>
        <v/>
      </c>
      <c r="F124" s="228"/>
    </row>
    <row r="125" spans="1:6" ht="17.649999999999999" customHeight="1" x14ac:dyDescent="0.3">
      <c r="A125" s="289" t="str">
        <f ca="1">Translations!$A$84</f>
        <v>Global target already covered by type of condom</v>
      </c>
      <c r="B125" s="146"/>
      <c r="C125" s="147"/>
      <c r="D125" s="147"/>
      <c r="E125" s="147"/>
      <c r="F125" s="292"/>
    </row>
    <row r="126" spans="1:6" ht="45" customHeight="1" x14ac:dyDescent="0.3">
      <c r="A126" s="465" t="str">
        <f ca="1">Translations!$A$85</f>
        <v>C4. Global target planned to be covered (domestic+external resources) - male condoms</v>
      </c>
      <c r="B126" s="138" t="s">
        <v>7</v>
      </c>
      <c r="C126" s="181"/>
      <c r="D126" s="181"/>
      <c r="E126" s="181"/>
      <c r="F126" s="228"/>
    </row>
    <row r="127" spans="1:6" ht="45" customHeight="1" x14ac:dyDescent="0.3">
      <c r="A127" s="466"/>
      <c r="B127" s="138" t="s">
        <v>8</v>
      </c>
      <c r="C127" s="144" t="str">
        <f>IF(C126=0,"",+C126/C113)</f>
        <v/>
      </c>
      <c r="D127" s="144" t="str">
        <f t="shared" ref="D127:E127" si="48">IF(D126=0,"",+D126/D113)</f>
        <v/>
      </c>
      <c r="E127" s="144" t="str">
        <f t="shared" si="48"/>
        <v/>
      </c>
      <c r="F127" s="228"/>
    </row>
    <row r="128" spans="1:6" ht="45" customHeight="1" x14ac:dyDescent="0.3">
      <c r="A128" s="465" t="str">
        <f ca="1">Translations!$A$86</f>
        <v>C5. Global target planned to be covered (domestic+external resources) - female condoms</v>
      </c>
      <c r="B128" s="138" t="s">
        <v>7</v>
      </c>
      <c r="C128" s="181"/>
      <c r="D128" s="181"/>
      <c r="E128" s="181"/>
      <c r="F128" s="228"/>
    </row>
    <row r="129" spans="1:6" ht="45" customHeight="1" x14ac:dyDescent="0.3">
      <c r="A129" s="466"/>
      <c r="B129" s="138" t="s">
        <v>8</v>
      </c>
      <c r="C129" s="144" t="str">
        <f>IF(C128=0,"",+C128/C114)</f>
        <v/>
      </c>
      <c r="D129" s="144" t="str">
        <f t="shared" ref="D129:E129" si="49">IF(D128=0,"",+D128/D114)</f>
        <v/>
      </c>
      <c r="E129" s="144" t="str">
        <f t="shared" si="49"/>
        <v/>
      </c>
      <c r="F129" s="228"/>
    </row>
    <row r="130" spans="1:6" ht="45" customHeight="1" x14ac:dyDescent="0.3">
      <c r="A130" s="465" t="str">
        <f ca="1">Translations!$A$87</f>
        <v>C6. Total global target planned to be covered (male+female): C4+C5</v>
      </c>
      <c r="B130" s="138" t="s">
        <v>7</v>
      </c>
      <c r="C130" s="148">
        <f>C126+C128</f>
        <v>0</v>
      </c>
      <c r="D130" s="148">
        <f>D126+D128</f>
        <v>0</v>
      </c>
      <c r="E130" s="148">
        <f>E126+E128</f>
        <v>0</v>
      </c>
      <c r="F130" s="228"/>
    </row>
    <row r="131" spans="1:6" ht="45" customHeight="1" x14ac:dyDescent="0.3">
      <c r="A131" s="466"/>
      <c r="B131" s="138" t="s">
        <v>8</v>
      </c>
      <c r="C131" s="144" t="str">
        <f>IF(C130=0,"",+C130/C115)</f>
        <v/>
      </c>
      <c r="D131" s="144" t="str">
        <f t="shared" ref="D131" si="50">IF(D130=0,"",+D130/D115)</f>
        <v/>
      </c>
      <c r="E131" s="144" t="str">
        <f>IF(E130=0,"",+E130/#REF!)</f>
        <v/>
      </c>
      <c r="F131" s="228"/>
    </row>
    <row r="132" spans="1:6" ht="17.649999999999999" customHeight="1" x14ac:dyDescent="0.3">
      <c r="A132" s="225" t="str">
        <f ca="1">Translations!$A$88</f>
        <v>Programmatic gap</v>
      </c>
      <c r="B132" s="147"/>
      <c r="C132" s="147"/>
      <c r="D132" s="147"/>
      <c r="E132" s="147"/>
      <c r="F132" s="290"/>
    </row>
    <row r="133" spans="1:6" ht="45" customHeight="1" x14ac:dyDescent="0.3">
      <c r="A133" s="465" t="str">
        <f ca="1">Translations!$A$89</f>
        <v>D1. Expected annual gap in meeting the need - male condoms: A1 - C4</v>
      </c>
      <c r="B133" s="138" t="s">
        <v>7</v>
      </c>
      <c r="C133" s="145">
        <f>C113-C126</f>
        <v>0</v>
      </c>
      <c r="D133" s="145">
        <f t="shared" ref="D133:E133" si="51">D113-D126</f>
        <v>0</v>
      </c>
      <c r="E133" s="145">
        <f t="shared" si="51"/>
        <v>0</v>
      </c>
      <c r="F133" s="470"/>
    </row>
    <row r="134" spans="1:6" ht="45" customHeight="1" x14ac:dyDescent="0.3">
      <c r="A134" s="466"/>
      <c r="B134" s="138" t="s">
        <v>8</v>
      </c>
      <c r="C134" s="144" t="str">
        <f>IF(C133=0,"",+C133/C113)</f>
        <v/>
      </c>
      <c r="D134" s="144" t="str">
        <f t="shared" ref="D134:E134" si="52">IF(D133=0,"",+D133/D113)</f>
        <v/>
      </c>
      <c r="E134" s="144" t="str">
        <f t="shared" si="52"/>
        <v/>
      </c>
      <c r="F134" s="471"/>
    </row>
    <row r="135" spans="1:6" ht="45" customHeight="1" x14ac:dyDescent="0.3">
      <c r="A135" s="465" t="str">
        <f ca="1">Translations!$A$90</f>
        <v>D2. Expected annual gap in meeting the need - female condoms: A2 - C5</v>
      </c>
      <c r="B135" s="138" t="s">
        <v>7</v>
      </c>
      <c r="C135" s="145" t="str">
        <f>IF(C128="",C114,C114-C128)</f>
        <v/>
      </c>
      <c r="D135" s="145" t="str">
        <f t="shared" ref="D135:E135" si="53">IF(D128="",D114,D114-D128)</f>
        <v/>
      </c>
      <c r="E135" s="145" t="str">
        <f t="shared" si="53"/>
        <v/>
      </c>
      <c r="F135" s="390"/>
    </row>
    <row r="136" spans="1:6" ht="45" customHeight="1" x14ac:dyDescent="0.3">
      <c r="A136" s="466"/>
      <c r="B136" s="138" t="s">
        <v>8</v>
      </c>
      <c r="C136" s="144" t="str">
        <f>IF(C135="","",+C135/C114)</f>
        <v/>
      </c>
      <c r="D136" s="144" t="str">
        <f t="shared" ref="D136:E136" si="54">IF(D135="","",+D135/D114)</f>
        <v/>
      </c>
      <c r="E136" s="144" t="str">
        <f t="shared" si="54"/>
        <v/>
      </c>
      <c r="F136" s="391"/>
    </row>
    <row r="137" spans="1:6" ht="17.649999999999999" customHeight="1" x14ac:dyDescent="0.3">
      <c r="A137" s="287" t="str">
        <f ca="1">Translations!$A$91</f>
        <v>Country need to meet global targets covered with the allocation amount</v>
      </c>
      <c r="B137" s="149"/>
      <c r="C137" s="150"/>
      <c r="D137" s="150"/>
      <c r="E137" s="150"/>
      <c r="F137" s="293"/>
    </row>
    <row r="138" spans="1:6" ht="45" customHeight="1" x14ac:dyDescent="0.3">
      <c r="A138" s="465" t="str">
        <f ca="1">Translations!$A$92</f>
        <v>E1. Targets to be financed by allocation amount - male condoms</v>
      </c>
      <c r="B138" s="138" t="s">
        <v>7</v>
      </c>
      <c r="C138" s="181"/>
      <c r="D138" s="181"/>
      <c r="E138" s="181"/>
      <c r="F138" s="390"/>
    </row>
    <row r="139" spans="1:6" ht="45" customHeight="1" x14ac:dyDescent="0.3">
      <c r="A139" s="466"/>
      <c r="B139" s="138" t="s">
        <v>8</v>
      </c>
      <c r="C139" s="144" t="str">
        <f>IF(C138=0,"",+C138/C113)</f>
        <v/>
      </c>
      <c r="D139" s="144" t="str">
        <f t="shared" ref="D139:E139" si="55">IF(D138=0,"",+D138/D113)</f>
        <v/>
      </c>
      <c r="E139" s="144" t="str">
        <f t="shared" si="55"/>
        <v/>
      </c>
      <c r="F139" s="391"/>
    </row>
    <row r="140" spans="1:6" ht="45" customHeight="1" x14ac:dyDescent="0.3">
      <c r="A140" s="465" t="str">
        <f ca="1">Translations!$A$93</f>
        <v>E2. Targets to be financed by allocation amount- female condoms</v>
      </c>
      <c r="B140" s="138" t="s">
        <v>7</v>
      </c>
      <c r="C140" s="181"/>
      <c r="D140" s="181"/>
      <c r="E140" s="181"/>
      <c r="F140" s="390"/>
    </row>
    <row r="141" spans="1:6" ht="45" customHeight="1" x14ac:dyDescent="0.3">
      <c r="A141" s="466"/>
      <c r="B141" s="138" t="s">
        <v>8</v>
      </c>
      <c r="C141" s="144" t="str">
        <f>IF(C140=0,"",+C140/C114)</f>
        <v/>
      </c>
      <c r="D141" s="144" t="str">
        <f t="shared" ref="D141:E141" si="56">IF(D140=0,"",+D140/D114)</f>
        <v/>
      </c>
      <c r="E141" s="144" t="str">
        <f t="shared" si="56"/>
        <v/>
      </c>
      <c r="F141" s="391"/>
    </row>
    <row r="142" spans="1:6" ht="45" customHeight="1" x14ac:dyDescent="0.3">
      <c r="A142" s="469" t="str">
        <f ca="1">Translations!$A$94</f>
        <v>F1. Coverage from allocation amount and other resources- male condoms:
 E1 + C4</v>
      </c>
      <c r="B142" s="138" t="s">
        <v>7</v>
      </c>
      <c r="C142" s="151" t="str">
        <f>IF(C138="","",C138+C126)</f>
        <v/>
      </c>
      <c r="D142" s="151" t="str">
        <f t="shared" ref="D142:E142" si="57">IF(D138="","",D138+D126)</f>
        <v/>
      </c>
      <c r="E142" s="151" t="str">
        <f t="shared" si="57"/>
        <v/>
      </c>
      <c r="F142" s="468"/>
    </row>
    <row r="143" spans="1:6" ht="45" customHeight="1" x14ac:dyDescent="0.3">
      <c r="A143" s="466"/>
      <c r="B143" s="138" t="s">
        <v>8</v>
      </c>
      <c r="C143" s="144" t="str">
        <f>IF(C142="","",C142/C113)</f>
        <v/>
      </c>
      <c r="D143" s="144" t="str">
        <f t="shared" ref="D143:E143" si="58">IF(D142="","",D142/D113)</f>
        <v/>
      </c>
      <c r="E143" s="144" t="str">
        <f t="shared" si="58"/>
        <v/>
      </c>
      <c r="F143" s="391"/>
    </row>
    <row r="144" spans="1:6" ht="45" customHeight="1" x14ac:dyDescent="0.3">
      <c r="A144" s="465" t="str">
        <f ca="1">Translations!$A$95</f>
        <v>F2. Coverage from allocation amount and other resources- female condoms:
 E2 + C5</v>
      </c>
      <c r="B144" s="138" t="s">
        <v>7</v>
      </c>
      <c r="C144" s="145">
        <f>+C140+C128</f>
        <v>0</v>
      </c>
      <c r="D144" s="145">
        <f>+D140+D128</f>
        <v>0</v>
      </c>
      <c r="E144" s="145">
        <f>+E140+E128</f>
        <v>0</v>
      </c>
      <c r="F144" s="228"/>
    </row>
    <row r="145" spans="1:6" ht="45" customHeight="1" x14ac:dyDescent="0.3">
      <c r="A145" s="466"/>
      <c r="B145" s="138" t="s">
        <v>8</v>
      </c>
      <c r="C145" s="144" t="str">
        <f>IF(C144=0,"",+C144/C114)</f>
        <v/>
      </c>
      <c r="D145" s="144" t="str">
        <f>IF(D144=0,"",+D144/D114)</f>
        <v/>
      </c>
      <c r="E145" s="144" t="str">
        <f>IF(E144=0,"",+E144/E114)</f>
        <v/>
      </c>
      <c r="F145" s="229"/>
    </row>
    <row r="146" spans="1:6" ht="45" customHeight="1" x14ac:dyDescent="0.3">
      <c r="A146" s="467" t="str">
        <f ca="1">Translations!$A$96</f>
        <v>G1. Remaining gap- male condoms: A1 - F1</v>
      </c>
      <c r="B146" s="138" t="s">
        <v>7</v>
      </c>
      <c r="C146" s="151">
        <f>IF(C142="",C113,C113-C142)</f>
        <v>0</v>
      </c>
      <c r="D146" s="151">
        <f t="shared" ref="D146:E146" si="59">IF(D142="",D113,D113-D142)</f>
        <v>0</v>
      </c>
      <c r="E146" s="151">
        <f t="shared" si="59"/>
        <v>0</v>
      </c>
      <c r="F146" s="468"/>
    </row>
    <row r="147" spans="1:6" ht="45" customHeight="1" x14ac:dyDescent="0.3">
      <c r="A147" s="377"/>
      <c r="B147" s="138" t="s">
        <v>8</v>
      </c>
      <c r="C147" s="144" t="str">
        <f>IF(C146=0,"",+C146/C113)</f>
        <v/>
      </c>
      <c r="D147" s="144" t="str">
        <f t="shared" ref="D147" si="60">IF(D146=0,"",+D146/D113)</f>
        <v/>
      </c>
      <c r="E147" s="144" t="str">
        <f t="shared" ref="E147" si="61">IF(E146=0,"",+E146/E113)</f>
        <v/>
      </c>
      <c r="F147" s="391"/>
    </row>
    <row r="148" spans="1:6" ht="45" customHeight="1" x14ac:dyDescent="0.3">
      <c r="A148" s="453" t="str">
        <f ca="1">Translations!$A$97</f>
        <v>G2. Remaining gap- female condoms: A2 - F2</v>
      </c>
      <c r="B148" s="138" t="s">
        <v>7</v>
      </c>
      <c r="C148" s="151" t="str">
        <f>IF(C114="","",C114-C144)</f>
        <v/>
      </c>
      <c r="D148" s="151" t="str">
        <f t="shared" ref="D148:E148" si="62">IF(D114="","",D114-D144)</f>
        <v/>
      </c>
      <c r="E148" s="151" t="str">
        <f t="shared" si="62"/>
        <v/>
      </c>
      <c r="F148" s="390"/>
    </row>
    <row r="149" spans="1:6" ht="45" customHeight="1" x14ac:dyDescent="0.3">
      <c r="A149" s="453"/>
      <c r="B149" s="138" t="s">
        <v>8</v>
      </c>
      <c r="C149" s="144" t="str">
        <f>IF(C148="","",+C148/C114)</f>
        <v/>
      </c>
      <c r="D149" s="144" t="str">
        <f t="shared" ref="D149:E149" si="63">IF(D148="","",+D148/D114)</f>
        <v/>
      </c>
      <c r="E149" s="144" t="str">
        <f t="shared" si="63"/>
        <v/>
      </c>
      <c r="F149" s="391"/>
    </row>
    <row r="150" spans="1:6" x14ac:dyDescent="0.3">
      <c r="A150" s="406" t="s">
        <v>9</v>
      </c>
      <c r="B150" s="406"/>
      <c r="C150" s="406"/>
      <c r="D150" s="406"/>
      <c r="E150" s="406"/>
      <c r="F150" s="406"/>
    </row>
    <row r="151" spans="1:6" x14ac:dyDescent="0.3">
      <c r="A151" s="406"/>
      <c r="B151" s="406"/>
      <c r="C151" s="406"/>
      <c r="D151" s="406"/>
      <c r="E151" s="406"/>
      <c r="F151" s="406"/>
    </row>
    <row r="152" spans="1:6" x14ac:dyDescent="0.3">
      <c r="A152" s="406"/>
      <c r="B152" s="406"/>
      <c r="C152" s="406"/>
      <c r="D152" s="406"/>
      <c r="E152" s="406"/>
      <c r="F152" s="406"/>
    </row>
    <row r="153" spans="1:6" x14ac:dyDescent="0.3">
      <c r="A153" s="406"/>
      <c r="B153" s="406"/>
      <c r="C153" s="406"/>
      <c r="D153" s="406"/>
      <c r="E153" s="406"/>
      <c r="F153" s="406"/>
    </row>
    <row r="154" spans="1:6" x14ac:dyDescent="0.3">
      <c r="A154" s="406"/>
      <c r="B154" s="406"/>
      <c r="C154" s="406"/>
      <c r="D154" s="406"/>
      <c r="E154" s="406"/>
      <c r="F154" s="406"/>
    </row>
    <row r="155" spans="1:6" x14ac:dyDescent="0.3">
      <c r="A155" s="406"/>
      <c r="B155" s="406"/>
      <c r="C155" s="406"/>
      <c r="D155" s="406"/>
      <c r="E155" s="406"/>
      <c r="F155" s="406"/>
    </row>
    <row r="156" spans="1:6" x14ac:dyDescent="0.3">
      <c r="A156" s="406"/>
      <c r="B156" s="406"/>
      <c r="C156" s="406"/>
      <c r="D156" s="406"/>
      <c r="E156" s="406"/>
      <c r="F156" s="406"/>
    </row>
    <row r="157" spans="1:6" x14ac:dyDescent="0.3">
      <c r="A157" s="406"/>
      <c r="B157" s="406"/>
      <c r="C157" s="406"/>
      <c r="D157" s="406"/>
      <c r="E157" s="406"/>
      <c r="F157" s="406"/>
    </row>
    <row r="158" spans="1:6" x14ac:dyDescent="0.3">
      <c r="A158" s="406"/>
      <c r="B158" s="406"/>
      <c r="C158" s="406"/>
      <c r="D158" s="406"/>
      <c r="E158" s="406"/>
      <c r="F158" s="406"/>
    </row>
    <row r="159" spans="1:6" x14ac:dyDescent="0.3">
      <c r="A159" s="406"/>
      <c r="B159" s="406"/>
      <c r="C159" s="406"/>
      <c r="D159" s="406"/>
      <c r="E159" s="406"/>
      <c r="F159" s="406"/>
    </row>
  </sheetData>
  <sheetProtection algorithmName="SHA-512" hashValue="uCeyR0FXYjaMIu/haXXJ6U5y/KPan15C8ntdtYVyOTvjvdoeLMq4Ty0Eq5woJCmQMRvMRaF/cR+/Hm7zogRtJg==" saltValue="6AXIyuWxc7K/4BtRWCR70Q==" spinCount="100000" sheet="1" formatColumns="0" formatRows="0"/>
  <mergeCells count="85">
    <mergeCell ref="A144:A145"/>
    <mergeCell ref="A146:A147"/>
    <mergeCell ref="F146:F147"/>
    <mergeCell ref="A148:A149"/>
    <mergeCell ref="F148:F149"/>
    <mergeCell ref="F138:F139"/>
    <mergeCell ref="A140:A141"/>
    <mergeCell ref="F140:F141"/>
    <mergeCell ref="A142:A143"/>
    <mergeCell ref="F142:F143"/>
    <mergeCell ref="A138:A139"/>
    <mergeCell ref="B104:F104"/>
    <mergeCell ref="B105:F105"/>
    <mergeCell ref="B108:F108"/>
    <mergeCell ref="A109:A110"/>
    <mergeCell ref="F109:F110"/>
    <mergeCell ref="A119:A120"/>
    <mergeCell ref="A121:A122"/>
    <mergeCell ref="A123:A124"/>
    <mergeCell ref="A126:A127"/>
    <mergeCell ref="A128:A129"/>
    <mergeCell ref="A130:A131"/>
    <mergeCell ref="A133:A134"/>
    <mergeCell ref="F133:F134"/>
    <mergeCell ref="A135:A136"/>
    <mergeCell ref="F135:F136"/>
    <mergeCell ref="A60:A61"/>
    <mergeCell ref="A150:F159"/>
    <mergeCell ref="F42:F43"/>
    <mergeCell ref="F11:F12"/>
    <mergeCell ref="F35:F36"/>
    <mergeCell ref="F37:F38"/>
    <mergeCell ref="F40:F41"/>
    <mergeCell ref="A44:A45"/>
    <mergeCell ref="F44:F45"/>
    <mergeCell ref="A48:A49"/>
    <mergeCell ref="F48:F49"/>
    <mergeCell ref="A50:A51"/>
    <mergeCell ref="A46:A47"/>
    <mergeCell ref="A21:A22"/>
    <mergeCell ref="A35:A36"/>
    <mergeCell ref="A37:A38"/>
    <mergeCell ref="A42:A43"/>
    <mergeCell ref="A32:A33"/>
    <mergeCell ref="A23:A24"/>
    <mergeCell ref="A25:A26"/>
    <mergeCell ref="A30:A31"/>
    <mergeCell ref="B10:F10"/>
    <mergeCell ref="A28:A29"/>
    <mergeCell ref="A11:A12"/>
    <mergeCell ref="B11:B12"/>
    <mergeCell ref="A40:A41"/>
    <mergeCell ref="A1:E1"/>
    <mergeCell ref="A2:E2"/>
    <mergeCell ref="A3:E3"/>
    <mergeCell ref="B6:F6"/>
    <mergeCell ref="B7:F7"/>
    <mergeCell ref="F1:F3"/>
    <mergeCell ref="A4:F4"/>
    <mergeCell ref="F50:F51"/>
    <mergeCell ref="B55:F55"/>
    <mergeCell ref="B56:F56"/>
    <mergeCell ref="B59:F59"/>
    <mergeCell ref="F60:F61"/>
    <mergeCell ref="A70:A71"/>
    <mergeCell ref="A72:A73"/>
    <mergeCell ref="A74:A75"/>
    <mergeCell ref="A77:A78"/>
    <mergeCell ref="A79:A80"/>
    <mergeCell ref="A81:A82"/>
    <mergeCell ref="A84:A85"/>
    <mergeCell ref="F84:F85"/>
    <mergeCell ref="A86:A87"/>
    <mergeCell ref="F86:F87"/>
    <mergeCell ref="A89:A90"/>
    <mergeCell ref="F89:F90"/>
    <mergeCell ref="A91:A92"/>
    <mergeCell ref="F91:F92"/>
    <mergeCell ref="A93:A94"/>
    <mergeCell ref="F93:F94"/>
    <mergeCell ref="A95:A96"/>
    <mergeCell ref="A97:A98"/>
    <mergeCell ref="F97:F98"/>
    <mergeCell ref="A99:A100"/>
    <mergeCell ref="F99:F100"/>
  </mergeCells>
  <hyperlinks>
    <hyperlink ref="F14" r:id="rId1" display="https://hivpreventioncoalition.unaids.org/resource/condom-needs-and-resource-requirement-estimation-tool/" xr:uid="{3949C665-E589-4957-B77B-F1FC4E904DD2}"/>
    <hyperlink ref="F63" r:id="rId2" display="https://hivpreventioncoalition.unaids.org/resource/condom-needs-and-resource-requirement-estimation-tool/" xr:uid="{C917D40C-C88D-4C3D-9A26-19B3639183D3}"/>
  </hyperlinks>
  <pageMargins left="0.7" right="0.7" top="0.75" bottom="0.75" header="0.3" footer="0.3"/>
  <pageSetup paperSize="8" scale="53" orientation="portrait" r:id="rId3"/>
  <rowBreaks count="3" manualBreakCount="3">
    <brk id="51" max="5" man="1"/>
    <brk id="100" max="5" man="1"/>
    <brk id="149" max="5" man="1"/>
  </rowBreaks>
  <ignoredErrors>
    <ignoredError sqref="A21:B21 A28:B28 A30:B30 A40:B40 A42:B42 A18:B19 A23:B23 A49:B49 A25:C25 A43:B43 A41:B41 A32:E32 A29:B29 A22:B22 A20:E20 B5:F5 F11:F13 A11:E11 C9 E9 A9:A10 A13:B13 A8:F8 A6:A7 D13:E13 A16:B16 A36:B36 A35:B35 A39:E39 A37:B37 A48:B48 A47:E47 A45:B45 A50:B50 A44:B44 A38:B38 A51:B51 A24:B24 A27:E27 A26:B26 A34:E34 A33:B33 A31:B31 A46:B46 D46:E46 B14 B1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A63E6D1-F60D-42AE-B28D-EAED3A2BE231}">
          <x14:formula1>
            <xm:f>'HIV dropdown'!$A$112:$A$118</xm:f>
          </x14:formula1>
          <xm:sqref>B55:F55 B104:F104</xm:sqref>
        </x14:dataValidation>
        <x14:dataValidation type="list" allowBlank="1" showInputMessage="1" showErrorMessage="1" xr:uid="{9BE73727-662F-4ADD-8DC7-811E12BC60DA}">
          <x14:formula1>
            <xm:f>'HIV dropdown'!$A$148:$A$153</xm:f>
          </x14:formula1>
          <xm:sqref>B56:F56 B7:F7 B105:F105</xm:sqref>
        </x14:dataValidation>
        <x14:dataValidation type="list" allowBlank="1" showInputMessage="1" showErrorMessage="1" xr:uid="{1DD05C55-1C9C-40FF-BF28-5620EEDE704B}">
          <x14:formula1>
            <xm:f>'HIV dropdown'!$A$112:$A$117</xm:f>
          </x14:formula1>
          <xm:sqref>B6:F6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U219"/>
  <sheetViews>
    <sheetView view="pageBreakPreview" zoomScale="60" zoomScaleNormal="80" zoomScalePageLayoutView="80" workbookViewId="0">
      <pane ySplit="4" topLeftCell="A5" activePane="bottomLeft" state="frozen"/>
      <selection activeCell="E26" sqref="E26"/>
      <selection pane="bottomLeft" activeCell="B6" sqref="B6:F6"/>
    </sheetView>
  </sheetViews>
  <sheetFormatPr defaultColWidth="9" defaultRowHeight="14.5" x14ac:dyDescent="0.35"/>
  <cols>
    <col min="1" max="1" width="27.75" style="11" customWidth="1"/>
    <col min="2" max="2" width="8.58203125" style="11" customWidth="1"/>
    <col min="3" max="5" width="11.58203125" style="11" customWidth="1"/>
    <col min="6" max="6" width="50.25" style="11" customWidth="1"/>
    <col min="7" max="7" width="48.08203125" style="11" customWidth="1"/>
    <col min="8" max="8" width="9" style="11"/>
    <col min="9" max="9" width="10.08203125" style="11" customWidth="1"/>
    <col min="10" max="10" width="10.58203125" style="11" customWidth="1"/>
    <col min="11" max="11" width="12.08203125" style="11" customWidth="1"/>
    <col min="12" max="16384" width="9" style="11"/>
  </cols>
  <sheetData>
    <row r="1" spans="1:21" s="113" customFormat="1" ht="22.5" customHeight="1" x14ac:dyDescent="0.3">
      <c r="A1" s="501" t="s">
        <v>3</v>
      </c>
      <c r="B1" s="502"/>
      <c r="C1" s="502"/>
      <c r="D1" s="502"/>
      <c r="E1" s="502"/>
      <c r="F1" s="508" t="str">
        <f ca="1">Translations!$G$115</f>
        <v>Latest version updated: 13 March 2023</v>
      </c>
      <c r="G1" s="87"/>
      <c r="H1" s="117"/>
      <c r="I1" s="117"/>
      <c r="J1" s="117"/>
      <c r="K1" s="117"/>
      <c r="L1" s="117"/>
      <c r="M1" s="117"/>
      <c r="N1" s="118"/>
      <c r="O1" s="118"/>
      <c r="P1" s="118"/>
      <c r="Q1" s="118"/>
      <c r="R1" s="118"/>
      <c r="S1" s="118"/>
      <c r="T1" s="118"/>
      <c r="U1" s="118"/>
    </row>
    <row r="2" spans="1:21" s="113" customFormat="1" ht="22.5" customHeight="1" x14ac:dyDescent="0.3">
      <c r="A2" s="503" t="s">
        <v>975</v>
      </c>
      <c r="B2" s="504"/>
      <c r="C2" s="504"/>
      <c r="D2" s="504"/>
      <c r="E2" s="504"/>
      <c r="F2" s="509"/>
      <c r="G2" s="87"/>
      <c r="H2" s="117"/>
      <c r="I2" s="117"/>
      <c r="J2" s="117"/>
      <c r="K2" s="117"/>
      <c r="L2" s="117"/>
      <c r="M2" s="117"/>
      <c r="N2" s="118"/>
      <c r="O2" s="118"/>
      <c r="P2" s="118"/>
      <c r="Q2" s="118"/>
      <c r="R2" s="118"/>
      <c r="S2" s="118"/>
      <c r="T2" s="118"/>
      <c r="U2" s="118"/>
    </row>
    <row r="3" spans="1:21" s="113" customFormat="1" ht="22.5" customHeight="1" x14ac:dyDescent="0.3">
      <c r="A3" s="503" t="s">
        <v>4</v>
      </c>
      <c r="B3" s="504"/>
      <c r="C3" s="504"/>
      <c r="D3" s="504"/>
      <c r="E3" s="504"/>
      <c r="F3" s="509"/>
      <c r="G3" s="87"/>
      <c r="H3" s="117"/>
      <c r="I3" s="117"/>
      <c r="J3" s="117"/>
      <c r="K3" s="117"/>
      <c r="L3" s="117"/>
      <c r="M3" s="117"/>
      <c r="N3" s="118"/>
      <c r="O3" s="118"/>
      <c r="P3" s="118"/>
      <c r="Q3" s="118"/>
      <c r="R3" s="118"/>
      <c r="S3" s="118"/>
      <c r="T3" s="118"/>
      <c r="U3" s="118"/>
    </row>
    <row r="4" spans="1:21" ht="74.900000000000006" customHeight="1" x14ac:dyDescent="0.35">
      <c r="A4" s="505" t="s">
        <v>977</v>
      </c>
      <c r="B4" s="506"/>
      <c r="C4" s="506"/>
      <c r="D4" s="506"/>
      <c r="E4" s="506"/>
      <c r="F4" s="507"/>
      <c r="G4" s="71"/>
    </row>
    <row r="5" spans="1:21" ht="45" customHeight="1" x14ac:dyDescent="0.35">
      <c r="A5" s="340" t="str">
        <f ca="1">Translations!$A$21</f>
        <v>Priority Module</v>
      </c>
      <c r="B5" s="486"/>
      <c r="C5" s="487"/>
      <c r="D5" s="487"/>
      <c r="E5" s="487"/>
      <c r="F5" s="488"/>
    </row>
    <row r="6" spans="1:21" ht="45" customHeight="1" x14ac:dyDescent="0.35">
      <c r="A6" s="340" t="str">
        <f ca="1">Translations!$A$22</f>
        <v>Selected coverage indicator</v>
      </c>
      <c r="B6" s="486"/>
      <c r="C6" s="487"/>
      <c r="D6" s="487"/>
      <c r="E6" s="487"/>
      <c r="F6" s="488"/>
    </row>
    <row r="7" spans="1:21" ht="45" customHeight="1" x14ac:dyDescent="0.35">
      <c r="A7" s="341" t="str">
        <f ca="1">Translations!$A$23</f>
        <v>Target population</v>
      </c>
      <c r="B7" s="489"/>
      <c r="C7" s="490"/>
      <c r="D7" s="490"/>
      <c r="E7" s="490"/>
      <c r="F7" s="491"/>
    </row>
    <row r="8" spans="1:21" ht="17.649999999999999" customHeight="1" x14ac:dyDescent="0.35">
      <c r="A8" s="342" t="str">
        <f ca="1">Translations!$A$24</f>
        <v>Current national coverage</v>
      </c>
      <c r="B8" s="183"/>
      <c r="C8" s="183"/>
      <c r="D8" s="183"/>
      <c r="E8" s="183"/>
      <c r="F8" s="294"/>
    </row>
    <row r="9" spans="1:21" ht="45" customHeight="1" x14ac:dyDescent="0.35">
      <c r="A9" s="343" t="str">
        <f ca="1">Translations!$A$25</f>
        <v>Insert latest results</v>
      </c>
      <c r="B9" s="70"/>
      <c r="C9" s="344" t="str">
        <f ca="1">Translations!$A$26</f>
        <v>Year</v>
      </c>
      <c r="D9" s="17"/>
      <c r="E9" s="345" t="str">
        <f ca="1">Translations!$A$27</f>
        <v>Data source</v>
      </c>
      <c r="F9" s="17"/>
    </row>
    <row r="10" spans="1:21" ht="45" customHeight="1" x14ac:dyDescent="0.35">
      <c r="A10" s="346" t="str">
        <f ca="1">Translations!$A$28</f>
        <v>Comments</v>
      </c>
      <c r="B10" s="492"/>
      <c r="C10" s="493"/>
      <c r="D10" s="493"/>
      <c r="E10" s="493"/>
      <c r="F10" s="494"/>
    </row>
    <row r="11" spans="1:21" ht="45" customHeight="1" x14ac:dyDescent="0.35">
      <c r="A11" s="495"/>
      <c r="B11" s="497"/>
      <c r="C11" s="347" t="str">
        <f ca="1">Translations!$A$29</f>
        <v>Year 1</v>
      </c>
      <c r="D11" s="347" t="str">
        <f ca="1">Translations!$A$30</f>
        <v>Year 2</v>
      </c>
      <c r="E11" s="347" t="str">
        <f ca="1">Translations!$A$31</f>
        <v>Year 3</v>
      </c>
      <c r="F11" s="499" t="str">
        <f ca="1">Translations!$A$35</f>
        <v>Comments / Assumptions</v>
      </c>
    </row>
    <row r="12" spans="1:21" ht="45" customHeight="1" x14ac:dyDescent="0.35">
      <c r="A12" s="496"/>
      <c r="B12" s="498"/>
      <c r="C12" s="18" t="str">
        <f ca="1">Translations!$A$34</f>
        <v>Insert year</v>
      </c>
      <c r="D12" s="18" t="str">
        <f ca="1">Translations!$A$34</f>
        <v>Insert year</v>
      </c>
      <c r="E12" s="18" t="str">
        <f ca="1">Translations!$A$34</f>
        <v>Insert year</v>
      </c>
      <c r="F12" s="500"/>
    </row>
    <row r="13" spans="1:21" ht="17.649999999999999" customHeight="1" x14ac:dyDescent="0.35">
      <c r="A13" s="348" t="str">
        <f ca="1">Translations!$A$37</f>
        <v xml:space="preserve">Current estimated country need </v>
      </c>
      <c r="B13" s="184"/>
      <c r="C13" s="184"/>
      <c r="D13" s="184"/>
      <c r="E13" s="184"/>
      <c r="F13" s="295"/>
    </row>
    <row r="14" spans="1:21" ht="61.5" customHeight="1" x14ac:dyDescent="0.35">
      <c r="A14" s="349" t="str">
        <f ca="1">TranslationsTB!$A$25</f>
        <v>A. Total estimated number of people living with HIV (adults and/or children)</v>
      </c>
      <c r="B14" s="350" t="s">
        <v>7</v>
      </c>
      <c r="C14" s="19"/>
      <c r="D14" s="19"/>
      <c r="E14" s="19"/>
      <c r="F14" s="339"/>
    </row>
    <row r="15" spans="1:21" ht="45" customHeight="1" x14ac:dyDescent="0.35">
      <c r="A15" s="484" t="str">
        <f ca="1">Translations!$A$40</f>
        <v>B2. Country targets</v>
      </c>
      <c r="B15" s="351" t="s">
        <v>7</v>
      </c>
      <c r="C15" s="19"/>
      <c r="D15" s="19"/>
      <c r="E15" s="19"/>
      <c r="F15" s="378"/>
    </row>
    <row r="16" spans="1:21" ht="45" customHeight="1" x14ac:dyDescent="0.35">
      <c r="A16" s="485"/>
      <c r="B16" s="351" t="s">
        <v>8</v>
      </c>
      <c r="C16" s="352" t="str">
        <f>IF(C15=0,"",+C15/C14)</f>
        <v/>
      </c>
      <c r="D16" s="352" t="str">
        <f t="shared" ref="D16:E16" si="0">IF(D15=0,"",+D15/D14)</f>
        <v/>
      </c>
      <c r="E16" s="352" t="str">
        <f t="shared" si="0"/>
        <v/>
      </c>
      <c r="F16" s="379"/>
    </row>
    <row r="17" spans="1:6" ht="17.649999999999999" customHeight="1" x14ac:dyDescent="0.35">
      <c r="A17" s="342" t="str">
        <f ca="1">Translations!$A$41</f>
        <v>Country need to meet global targets already covered</v>
      </c>
      <c r="B17" s="353"/>
      <c r="C17" s="183"/>
      <c r="D17" s="183"/>
      <c r="E17" s="183"/>
      <c r="F17" s="294"/>
    </row>
    <row r="18" spans="1:6" ht="45" customHeight="1" x14ac:dyDescent="0.35">
      <c r="A18" s="484" t="str">
        <f ca="1">Translations!$A$42</f>
        <v>C1. Global target planned to be covered by domestic resources</v>
      </c>
      <c r="B18" s="350" t="s">
        <v>7</v>
      </c>
      <c r="C18" s="114"/>
      <c r="D18" s="114"/>
      <c r="E18" s="114"/>
      <c r="F18" s="378"/>
    </row>
    <row r="19" spans="1:6" ht="45" customHeight="1" x14ac:dyDescent="0.35">
      <c r="A19" s="485"/>
      <c r="B19" s="350" t="s">
        <v>8</v>
      </c>
      <c r="C19" s="352" t="str">
        <f>IF(C18=0,"",+C18/C14)</f>
        <v/>
      </c>
      <c r="D19" s="352" t="str">
        <f>IF(D18=0,"",+D18/D14)</f>
        <v/>
      </c>
      <c r="E19" s="352" t="str">
        <f>IF(E18=0,"",+E18/E14)</f>
        <v/>
      </c>
      <c r="F19" s="379"/>
    </row>
    <row r="20" spans="1:6" ht="45" customHeight="1" x14ac:dyDescent="0.35">
      <c r="A20" s="484" t="str">
        <f ca="1">Translations!$A$43</f>
        <v>C2. Global target planned to be covered by external resources</v>
      </c>
      <c r="B20" s="350" t="s">
        <v>7</v>
      </c>
      <c r="C20" s="114"/>
      <c r="D20" s="114"/>
      <c r="E20" s="114"/>
      <c r="F20" s="246"/>
    </row>
    <row r="21" spans="1:6" ht="45" customHeight="1" x14ac:dyDescent="0.35">
      <c r="A21" s="485"/>
      <c r="B21" s="350" t="s">
        <v>8</v>
      </c>
      <c r="C21" s="352" t="str">
        <f>IF(C20=0,"",+C20/C14)</f>
        <v/>
      </c>
      <c r="D21" s="352" t="str">
        <f>IF(D20=0,"",+D20/D14)</f>
        <v/>
      </c>
      <c r="E21" s="352" t="str">
        <f>IF(E20=0,"",+E20/E14)</f>
        <v/>
      </c>
      <c r="F21" s="246"/>
    </row>
    <row r="22" spans="1:6" ht="45" customHeight="1" x14ac:dyDescent="0.35">
      <c r="A22" s="484" t="str">
        <f ca="1">Translations!$A$44</f>
        <v>C3. Total global target already covered</v>
      </c>
      <c r="B22" s="350" t="s">
        <v>7</v>
      </c>
      <c r="C22" s="213">
        <f>+C18+C20</f>
        <v>0</v>
      </c>
      <c r="D22" s="213">
        <f>+D18+D20</f>
        <v>0</v>
      </c>
      <c r="E22" s="213">
        <f>+E18+E20</f>
        <v>0</v>
      </c>
      <c r="F22" s="246"/>
    </row>
    <row r="23" spans="1:6" ht="45" customHeight="1" x14ac:dyDescent="0.35">
      <c r="A23" s="485"/>
      <c r="B23" s="350" t="s">
        <v>8</v>
      </c>
      <c r="C23" s="352" t="str">
        <f>IF(C22=0,"",+C22/C14)</f>
        <v/>
      </c>
      <c r="D23" s="352" t="str">
        <f>IF(D22=0,"",+D22/D14)</f>
        <v/>
      </c>
      <c r="E23" s="352" t="str">
        <f>IF(E22=0,"",+E22/E14)</f>
        <v/>
      </c>
      <c r="F23" s="246"/>
    </row>
    <row r="24" spans="1:6" ht="17.649999999999999" customHeight="1" x14ac:dyDescent="0.35">
      <c r="A24" s="342" t="str">
        <f ca="1">Translations!$A$45</f>
        <v>Programmatic gap</v>
      </c>
      <c r="B24" s="353"/>
      <c r="C24" s="183"/>
      <c r="D24" s="183"/>
      <c r="E24" s="183"/>
      <c r="F24" s="294"/>
    </row>
    <row r="25" spans="1:6" ht="45" customHeight="1" x14ac:dyDescent="0.35">
      <c r="A25" s="482" t="str">
        <f ca="1">Translations!$A$46</f>
        <v>D. Expected annual gap in meeting the need: B1 - C3</v>
      </c>
      <c r="B25" s="350" t="s">
        <v>7</v>
      </c>
      <c r="C25" s="213">
        <f>+C14-(C22)</f>
        <v>0</v>
      </c>
      <c r="D25" s="213">
        <f>+D14-(D22)</f>
        <v>0</v>
      </c>
      <c r="E25" s="213">
        <f>+E14-(E22)</f>
        <v>0</v>
      </c>
      <c r="F25" s="378"/>
    </row>
    <row r="26" spans="1:6" ht="45" customHeight="1" x14ac:dyDescent="0.35">
      <c r="A26" s="483"/>
      <c r="B26" s="350" t="s">
        <v>8</v>
      </c>
      <c r="C26" s="352" t="str">
        <f>IF(C25=0,"",+C25/C14)</f>
        <v/>
      </c>
      <c r="D26" s="352" t="str">
        <f>IF(D25=0,"",+D25/D14)</f>
        <v/>
      </c>
      <c r="E26" s="352" t="str">
        <f>IF(E25=0,"",+E25/E14)</f>
        <v/>
      </c>
      <c r="F26" s="379"/>
    </row>
    <row r="27" spans="1:6" ht="17.649999999999999" customHeight="1" x14ac:dyDescent="0.35">
      <c r="A27" s="342" t="str">
        <f ca="1">Translations!$A$47</f>
        <v>Country need to meet global targets covered with the allocation amount</v>
      </c>
      <c r="B27" s="353"/>
      <c r="C27" s="183"/>
      <c r="D27" s="183"/>
      <c r="E27" s="183"/>
      <c r="F27" s="294"/>
    </row>
    <row r="28" spans="1:6" ht="45" customHeight="1" x14ac:dyDescent="0.35">
      <c r="A28" s="482" t="str">
        <f ca="1">Translations!$A$48</f>
        <v>E. Targets to be financed by allocation amount</v>
      </c>
      <c r="B28" s="351" t="s">
        <v>7</v>
      </c>
      <c r="C28" s="114"/>
      <c r="D28" s="114"/>
      <c r="E28" s="114"/>
      <c r="F28" s="378"/>
    </row>
    <row r="29" spans="1:6" ht="45" customHeight="1" x14ac:dyDescent="0.35">
      <c r="A29" s="483"/>
      <c r="B29" s="351" t="s">
        <v>8</v>
      </c>
      <c r="C29" s="352" t="str">
        <f>IF(C28=0,"",+C28/C14)</f>
        <v/>
      </c>
      <c r="D29" s="352" t="str">
        <f>IF(D28=0,"",+D28/D14)</f>
        <v/>
      </c>
      <c r="E29" s="352" t="str">
        <f>IF(E28=0,"",+E28/E14)</f>
        <v/>
      </c>
      <c r="F29" s="379"/>
    </row>
    <row r="30" spans="1:6" ht="45" customHeight="1" x14ac:dyDescent="0.35">
      <c r="A30" s="482" t="str">
        <f ca="1">Translations!$A$49</f>
        <v>F. Coverage from allocation amount and other resources: E + C3</v>
      </c>
      <c r="B30" s="351" t="s">
        <v>7</v>
      </c>
      <c r="C30" s="213">
        <f>+C28+C22</f>
        <v>0</v>
      </c>
      <c r="D30" s="213">
        <f>+D28+D22</f>
        <v>0</v>
      </c>
      <c r="E30" s="213">
        <f>+E28+E22</f>
        <v>0</v>
      </c>
      <c r="F30" s="378"/>
    </row>
    <row r="31" spans="1:6" ht="45" customHeight="1" x14ac:dyDescent="0.35">
      <c r="A31" s="483"/>
      <c r="B31" s="351" t="s">
        <v>8</v>
      </c>
      <c r="C31" s="352" t="str">
        <f>IF(C30=0,"",+C30/C14)</f>
        <v/>
      </c>
      <c r="D31" s="352" t="str">
        <f>IF(D30=0,"",+D30/D14)</f>
        <v/>
      </c>
      <c r="E31" s="352" t="str">
        <f>IF(E30=0,"",+E30/E14)</f>
        <v/>
      </c>
      <c r="F31" s="379"/>
    </row>
    <row r="32" spans="1:6" ht="45" customHeight="1" x14ac:dyDescent="0.35">
      <c r="A32" s="482" t="str">
        <f ca="1">Translations!$A$50</f>
        <v xml:space="preserve">G. Remaining gap: B1 - F </v>
      </c>
      <c r="B32" s="351" t="s">
        <v>7</v>
      </c>
      <c r="C32" s="213">
        <f>+C14-(C30)</f>
        <v>0</v>
      </c>
      <c r="D32" s="213">
        <f>+D14-(D30)</f>
        <v>0</v>
      </c>
      <c r="E32" s="213">
        <f>+E14-(E30)</f>
        <v>0</v>
      </c>
      <c r="F32" s="378"/>
    </row>
    <row r="33" spans="1:6" ht="45" customHeight="1" x14ac:dyDescent="0.35">
      <c r="A33" s="483"/>
      <c r="B33" s="351" t="s">
        <v>8</v>
      </c>
      <c r="C33" s="352" t="str">
        <f>IF(C32=0,"",+C32/C14)</f>
        <v/>
      </c>
      <c r="D33" s="352" t="str">
        <f>IF(D32=0,"",+D32/D14)</f>
        <v/>
      </c>
      <c r="E33" s="352" t="str">
        <f>IF(E32=0,"",+E32/E14)</f>
        <v/>
      </c>
      <c r="F33" s="379"/>
    </row>
    <row r="34" spans="1:6" x14ac:dyDescent="0.35">
      <c r="A34" s="355"/>
      <c r="B34" s="355"/>
      <c r="C34" s="355"/>
      <c r="D34" s="355"/>
      <c r="E34" s="355"/>
      <c r="F34" s="355"/>
    </row>
    <row r="35" spans="1:6" x14ac:dyDescent="0.35">
      <c r="A35" s="355"/>
      <c r="B35" s="355"/>
      <c r="C35" s="355"/>
      <c r="D35" s="355"/>
      <c r="E35" s="355"/>
      <c r="F35" s="355"/>
    </row>
    <row r="36" spans="1:6" ht="45" customHeight="1" x14ac:dyDescent="0.35">
      <c r="A36" s="340" t="str">
        <f ca="1">Translations!$A$21</f>
        <v>Priority Module</v>
      </c>
      <c r="B36" s="486"/>
      <c r="C36" s="487"/>
      <c r="D36" s="487"/>
      <c r="E36" s="487"/>
      <c r="F36" s="488"/>
    </row>
    <row r="37" spans="1:6" ht="45" customHeight="1" x14ac:dyDescent="0.35">
      <c r="A37" s="340" t="str">
        <f ca="1">Translations!$A$22</f>
        <v>Selected coverage indicator</v>
      </c>
      <c r="B37" s="486"/>
      <c r="C37" s="487"/>
      <c r="D37" s="487"/>
      <c r="E37" s="487"/>
      <c r="F37" s="488"/>
    </row>
    <row r="38" spans="1:6" ht="45" customHeight="1" x14ac:dyDescent="0.35">
      <c r="A38" s="341" t="str">
        <f ca="1">Translations!$A$23</f>
        <v>Target population</v>
      </c>
      <c r="B38" s="489"/>
      <c r="C38" s="490"/>
      <c r="D38" s="490"/>
      <c r="E38" s="490"/>
      <c r="F38" s="491"/>
    </row>
    <row r="39" spans="1:6" x14ac:dyDescent="0.35">
      <c r="A39" s="342" t="str">
        <f ca="1">Translations!$A$24</f>
        <v>Current national coverage</v>
      </c>
      <c r="B39" s="183"/>
      <c r="C39" s="183"/>
      <c r="D39" s="183"/>
      <c r="E39" s="183"/>
      <c r="F39" s="294"/>
    </row>
    <row r="40" spans="1:6" ht="45" customHeight="1" x14ac:dyDescent="0.35">
      <c r="A40" s="343" t="str">
        <f ca="1">Translations!$A$25</f>
        <v>Insert latest results</v>
      </c>
      <c r="B40" s="70"/>
      <c r="C40" s="344" t="str">
        <f ca="1">Translations!$A$26</f>
        <v>Year</v>
      </c>
      <c r="D40" s="17"/>
      <c r="E40" s="345" t="str">
        <f ca="1">Translations!$A$27</f>
        <v>Data source</v>
      </c>
      <c r="F40" s="17"/>
    </row>
    <row r="41" spans="1:6" ht="45" customHeight="1" x14ac:dyDescent="0.35">
      <c r="A41" s="346" t="str">
        <f ca="1">Translations!$A$28</f>
        <v>Comments</v>
      </c>
      <c r="B41" s="492"/>
      <c r="C41" s="493"/>
      <c r="D41" s="493"/>
      <c r="E41" s="493"/>
      <c r="F41" s="494"/>
    </row>
    <row r="42" spans="1:6" ht="45" customHeight="1" x14ac:dyDescent="0.35">
      <c r="A42" s="495"/>
      <c r="B42" s="497"/>
      <c r="C42" s="347" t="str">
        <f ca="1">Translations!$A$29</f>
        <v>Year 1</v>
      </c>
      <c r="D42" s="347" t="str">
        <f ca="1">Translations!$A$30</f>
        <v>Year 2</v>
      </c>
      <c r="E42" s="347" t="str">
        <f ca="1">Translations!$A$31</f>
        <v>Year 3</v>
      </c>
      <c r="F42" s="499" t="str">
        <f ca="1">Translations!$A$35</f>
        <v>Comments / Assumptions</v>
      </c>
    </row>
    <row r="43" spans="1:6" ht="45" customHeight="1" x14ac:dyDescent="0.35">
      <c r="A43" s="496"/>
      <c r="B43" s="498"/>
      <c r="C43" s="18" t="str">
        <f ca="1">Translations!$A$34</f>
        <v>Insert year</v>
      </c>
      <c r="D43" s="18" t="str">
        <f ca="1">Translations!$A$34</f>
        <v>Insert year</v>
      </c>
      <c r="E43" s="18" t="str">
        <f ca="1">Translations!$A$34</f>
        <v>Insert year</v>
      </c>
      <c r="F43" s="500"/>
    </row>
    <row r="44" spans="1:6" x14ac:dyDescent="0.35">
      <c r="A44" s="348" t="str">
        <f ca="1">Translations!$A$37</f>
        <v xml:space="preserve">Current estimated country need </v>
      </c>
      <c r="B44" s="184"/>
      <c r="C44" s="184"/>
      <c r="D44" s="184"/>
      <c r="E44" s="184"/>
      <c r="F44" s="295"/>
    </row>
    <row r="45" spans="1:6" ht="45" customHeight="1" x14ac:dyDescent="0.35">
      <c r="A45" s="349" t="str">
        <f ca="1">TranslationsTB!$A$25</f>
        <v>A. Total estimated number of people living with HIV (adults and/or children)</v>
      </c>
      <c r="B45" s="350" t="s">
        <v>7</v>
      </c>
      <c r="C45" s="19"/>
      <c r="D45" s="19"/>
      <c r="E45" s="19"/>
      <c r="F45" s="339"/>
    </row>
    <row r="46" spans="1:6" ht="45" customHeight="1" x14ac:dyDescent="0.35">
      <c r="A46" s="484" t="str">
        <f ca="1">Translations!$A$40</f>
        <v>B2. Country targets</v>
      </c>
      <c r="B46" s="351" t="s">
        <v>7</v>
      </c>
      <c r="C46" s="19"/>
      <c r="D46" s="19"/>
      <c r="E46" s="19"/>
      <c r="F46" s="378"/>
    </row>
    <row r="47" spans="1:6" ht="45" customHeight="1" x14ac:dyDescent="0.35">
      <c r="A47" s="485"/>
      <c r="B47" s="351" t="s">
        <v>8</v>
      </c>
      <c r="C47" s="352" t="str">
        <f>IF(C46=0,"",+C46/C45)</f>
        <v/>
      </c>
      <c r="D47" s="352" t="str">
        <f t="shared" ref="D47:E47" si="1">IF(D46=0,"",+D46/D45)</f>
        <v/>
      </c>
      <c r="E47" s="352" t="str">
        <f t="shared" si="1"/>
        <v/>
      </c>
      <c r="F47" s="379"/>
    </row>
    <row r="48" spans="1:6" x14ac:dyDescent="0.35">
      <c r="A48" s="342" t="str">
        <f ca="1">Translations!$A$41</f>
        <v>Country need to meet global targets already covered</v>
      </c>
      <c r="B48" s="353"/>
      <c r="C48" s="183"/>
      <c r="D48" s="183"/>
      <c r="E48" s="183"/>
      <c r="F48" s="294"/>
    </row>
    <row r="49" spans="1:6" ht="45" customHeight="1" x14ac:dyDescent="0.35">
      <c r="A49" s="484" t="str">
        <f ca="1">Translations!$A$42</f>
        <v>C1. Global target planned to be covered by domestic resources</v>
      </c>
      <c r="B49" s="350" t="s">
        <v>7</v>
      </c>
      <c r="C49" s="114"/>
      <c r="D49" s="114"/>
      <c r="E49" s="114"/>
      <c r="F49" s="378"/>
    </row>
    <row r="50" spans="1:6" ht="45" customHeight="1" x14ac:dyDescent="0.35">
      <c r="A50" s="485"/>
      <c r="B50" s="350" t="s">
        <v>8</v>
      </c>
      <c r="C50" s="352" t="str">
        <f>IF(C49=0,"",+C49/C45)</f>
        <v/>
      </c>
      <c r="D50" s="352" t="str">
        <f>IF(D49=0,"",+D49/D45)</f>
        <v/>
      </c>
      <c r="E50" s="352" t="str">
        <f>IF(E49=0,"",+E49/E45)</f>
        <v/>
      </c>
      <c r="F50" s="379"/>
    </row>
    <row r="51" spans="1:6" ht="45" customHeight="1" x14ac:dyDescent="0.35">
      <c r="A51" s="484" t="str">
        <f ca="1">Translations!$A$43</f>
        <v>C2. Global target planned to be covered by external resources</v>
      </c>
      <c r="B51" s="350" t="s">
        <v>7</v>
      </c>
      <c r="C51" s="114"/>
      <c r="D51" s="114"/>
      <c r="E51" s="114"/>
      <c r="F51" s="246"/>
    </row>
    <row r="52" spans="1:6" ht="45" customHeight="1" x14ac:dyDescent="0.35">
      <c r="A52" s="485"/>
      <c r="B52" s="350" t="s">
        <v>8</v>
      </c>
      <c r="C52" s="352" t="str">
        <f>IF(C51=0,"",+C51/C45)</f>
        <v/>
      </c>
      <c r="D52" s="352" t="str">
        <f>IF(D51=0,"",+D51/D45)</f>
        <v/>
      </c>
      <c r="E52" s="352" t="str">
        <f>IF(E51=0,"",+E51/E45)</f>
        <v/>
      </c>
      <c r="F52" s="246"/>
    </row>
    <row r="53" spans="1:6" ht="45" customHeight="1" x14ac:dyDescent="0.35">
      <c r="A53" s="484" t="str">
        <f ca="1">Translations!$A$44</f>
        <v>C3. Total global target already covered</v>
      </c>
      <c r="B53" s="350" t="s">
        <v>7</v>
      </c>
      <c r="C53" s="213">
        <f>+C49+C51</f>
        <v>0</v>
      </c>
      <c r="D53" s="213">
        <f>+D49+D51</f>
        <v>0</v>
      </c>
      <c r="E53" s="213">
        <f>+E49+E51</f>
        <v>0</v>
      </c>
      <c r="F53" s="246"/>
    </row>
    <row r="54" spans="1:6" ht="45" customHeight="1" x14ac:dyDescent="0.35">
      <c r="A54" s="485"/>
      <c r="B54" s="350" t="s">
        <v>8</v>
      </c>
      <c r="C54" s="352" t="str">
        <f>IF(C53=0,"",+C53/C45)</f>
        <v/>
      </c>
      <c r="D54" s="352" t="str">
        <f>IF(D53=0,"",+D53/D45)</f>
        <v/>
      </c>
      <c r="E54" s="352" t="str">
        <f>IF(E53=0,"",+E53/E45)</f>
        <v/>
      </c>
      <c r="F54" s="246"/>
    </row>
    <row r="55" spans="1:6" x14ac:dyDescent="0.35">
      <c r="A55" s="342" t="str">
        <f ca="1">Translations!$A$45</f>
        <v>Programmatic gap</v>
      </c>
      <c r="B55" s="353"/>
      <c r="C55" s="183"/>
      <c r="D55" s="183"/>
      <c r="E55" s="183"/>
      <c r="F55" s="294"/>
    </row>
    <row r="56" spans="1:6" ht="45" customHeight="1" x14ac:dyDescent="0.35">
      <c r="A56" s="482" t="str">
        <f ca="1">Translations!$A$46</f>
        <v>D. Expected annual gap in meeting the need: B1 - C3</v>
      </c>
      <c r="B56" s="350" t="s">
        <v>7</v>
      </c>
      <c r="C56" s="213">
        <f>+C45-(C53)</f>
        <v>0</v>
      </c>
      <c r="D56" s="213">
        <f>+D45-(D53)</f>
        <v>0</v>
      </c>
      <c r="E56" s="213">
        <f>+E45-(E53)</f>
        <v>0</v>
      </c>
      <c r="F56" s="378"/>
    </row>
    <row r="57" spans="1:6" ht="45" customHeight="1" x14ac:dyDescent="0.35">
      <c r="A57" s="483"/>
      <c r="B57" s="350" t="s">
        <v>8</v>
      </c>
      <c r="C57" s="352" t="str">
        <f>IF(C56=0,"",+C56/C45)</f>
        <v/>
      </c>
      <c r="D57" s="352" t="str">
        <f>IF(D56=0,"",+D56/D45)</f>
        <v/>
      </c>
      <c r="E57" s="352" t="str">
        <f>IF(E56=0,"",+E56/E45)</f>
        <v/>
      </c>
      <c r="F57" s="379"/>
    </row>
    <row r="58" spans="1:6" x14ac:dyDescent="0.35">
      <c r="A58" s="342" t="str">
        <f ca="1">Translations!$A$47</f>
        <v>Country need to meet global targets covered with the allocation amount</v>
      </c>
      <c r="B58" s="353"/>
      <c r="C58" s="183"/>
      <c r="D58" s="183"/>
      <c r="E58" s="183"/>
      <c r="F58" s="294"/>
    </row>
    <row r="59" spans="1:6" ht="45" customHeight="1" x14ac:dyDescent="0.35">
      <c r="A59" s="482" t="str">
        <f ca="1">Translations!$A$48</f>
        <v>E. Targets to be financed by allocation amount</v>
      </c>
      <c r="B59" s="351" t="s">
        <v>7</v>
      </c>
      <c r="C59" s="114"/>
      <c r="D59" s="114"/>
      <c r="E59" s="114"/>
      <c r="F59" s="378"/>
    </row>
    <row r="60" spans="1:6" ht="45" customHeight="1" x14ac:dyDescent="0.35">
      <c r="A60" s="483"/>
      <c r="B60" s="351" t="s">
        <v>8</v>
      </c>
      <c r="C60" s="352" t="str">
        <f>IF(C59=0,"",+C59/C45)</f>
        <v/>
      </c>
      <c r="D60" s="352" t="str">
        <f>IF(D59=0,"",+D59/D45)</f>
        <v/>
      </c>
      <c r="E60" s="352" t="str">
        <f>IF(E59=0,"",+E59/E45)</f>
        <v/>
      </c>
      <c r="F60" s="379"/>
    </row>
    <row r="61" spans="1:6" ht="45" customHeight="1" x14ac:dyDescent="0.35">
      <c r="A61" s="482" t="str">
        <f ca="1">Translations!$A$49</f>
        <v>F. Coverage from allocation amount and other resources: E + C3</v>
      </c>
      <c r="B61" s="351" t="s">
        <v>7</v>
      </c>
      <c r="C61" s="213">
        <f>+C59+C53</f>
        <v>0</v>
      </c>
      <c r="D61" s="213">
        <f>+D59+D53</f>
        <v>0</v>
      </c>
      <c r="E61" s="213">
        <f>+E59+E53</f>
        <v>0</v>
      </c>
      <c r="F61" s="378"/>
    </row>
    <row r="62" spans="1:6" ht="45" customHeight="1" x14ac:dyDescent="0.35">
      <c r="A62" s="483"/>
      <c r="B62" s="351" t="s">
        <v>8</v>
      </c>
      <c r="C62" s="352" t="str">
        <f>IF(C61=0,"",+C61/C45)</f>
        <v/>
      </c>
      <c r="D62" s="352" t="str">
        <f>IF(D61=0,"",+D61/D45)</f>
        <v/>
      </c>
      <c r="E62" s="352" t="str">
        <f>IF(E61=0,"",+E61/E45)</f>
        <v/>
      </c>
      <c r="F62" s="379"/>
    </row>
    <row r="63" spans="1:6" ht="45" customHeight="1" x14ac:dyDescent="0.35">
      <c r="A63" s="482" t="str">
        <f ca="1">Translations!$A$50</f>
        <v xml:space="preserve">G. Remaining gap: B1 - F </v>
      </c>
      <c r="B63" s="351" t="s">
        <v>7</v>
      </c>
      <c r="C63" s="213">
        <f>+C45-(C61)</f>
        <v>0</v>
      </c>
      <c r="D63" s="213">
        <f>+D45-(D61)</f>
        <v>0</v>
      </c>
      <c r="E63" s="213">
        <f>+E45-(E61)</f>
        <v>0</v>
      </c>
      <c r="F63" s="378"/>
    </row>
    <row r="64" spans="1:6" ht="45" customHeight="1" x14ac:dyDescent="0.35">
      <c r="A64" s="483"/>
      <c r="B64" s="351" t="s">
        <v>8</v>
      </c>
      <c r="C64" s="352" t="str">
        <f>IF(C63=0,"",+C63/C45)</f>
        <v/>
      </c>
      <c r="D64" s="352" t="str">
        <f>IF(D63=0,"",+D63/D45)</f>
        <v/>
      </c>
      <c r="E64" s="352" t="str">
        <f>IF(E63=0,"",+E63/E45)</f>
        <v/>
      </c>
      <c r="F64" s="379"/>
    </row>
    <row r="65" spans="1:6" x14ac:dyDescent="0.35">
      <c r="A65" s="354"/>
      <c r="B65" s="354"/>
      <c r="C65" s="354"/>
      <c r="D65" s="354"/>
      <c r="E65" s="354"/>
      <c r="F65" s="354"/>
    </row>
    <row r="66" spans="1:6" x14ac:dyDescent="0.35">
      <c r="A66" s="354"/>
      <c r="B66" s="354"/>
      <c r="C66" s="354"/>
      <c r="D66" s="354"/>
      <c r="E66" s="354"/>
      <c r="F66" s="354"/>
    </row>
    <row r="67" spans="1:6" ht="45" customHeight="1" x14ac:dyDescent="0.35">
      <c r="A67" s="340" t="str">
        <f ca="1">Translations!$A$21</f>
        <v>Priority Module</v>
      </c>
      <c r="B67" s="486"/>
      <c r="C67" s="487"/>
      <c r="D67" s="487"/>
      <c r="E67" s="487"/>
      <c r="F67" s="488"/>
    </row>
    <row r="68" spans="1:6" ht="45" customHeight="1" x14ac:dyDescent="0.35">
      <c r="A68" s="340" t="str">
        <f ca="1">Translations!$A$22</f>
        <v>Selected coverage indicator</v>
      </c>
      <c r="B68" s="486"/>
      <c r="C68" s="487"/>
      <c r="D68" s="487"/>
      <c r="E68" s="487"/>
      <c r="F68" s="488"/>
    </row>
    <row r="69" spans="1:6" ht="45" customHeight="1" x14ac:dyDescent="0.35">
      <c r="A69" s="341" t="str">
        <f ca="1">Translations!$A$23</f>
        <v>Target population</v>
      </c>
      <c r="B69" s="489"/>
      <c r="C69" s="490"/>
      <c r="D69" s="490"/>
      <c r="E69" s="490"/>
      <c r="F69" s="491"/>
    </row>
    <row r="70" spans="1:6" x14ac:dyDescent="0.35">
      <c r="A70" s="342" t="str">
        <f ca="1">Translations!$A$24</f>
        <v>Current national coverage</v>
      </c>
      <c r="B70" s="183"/>
      <c r="C70" s="183"/>
      <c r="D70" s="183"/>
      <c r="E70" s="183"/>
      <c r="F70" s="294"/>
    </row>
    <row r="71" spans="1:6" ht="45" customHeight="1" x14ac:dyDescent="0.35">
      <c r="A71" s="343" t="str">
        <f ca="1">Translations!$A$25</f>
        <v>Insert latest results</v>
      </c>
      <c r="B71" s="70"/>
      <c r="C71" s="344" t="str">
        <f ca="1">Translations!$A$26</f>
        <v>Year</v>
      </c>
      <c r="D71" s="17"/>
      <c r="E71" s="345" t="str">
        <f ca="1">Translations!$A$27</f>
        <v>Data source</v>
      </c>
      <c r="F71" s="17"/>
    </row>
    <row r="72" spans="1:6" ht="45" customHeight="1" x14ac:dyDescent="0.35">
      <c r="A72" s="346" t="str">
        <f ca="1">Translations!$A$28</f>
        <v>Comments</v>
      </c>
      <c r="B72" s="492"/>
      <c r="C72" s="493"/>
      <c r="D72" s="493"/>
      <c r="E72" s="493"/>
      <c r="F72" s="494"/>
    </row>
    <row r="73" spans="1:6" ht="45" customHeight="1" x14ac:dyDescent="0.35">
      <c r="A73" s="495"/>
      <c r="B73" s="497"/>
      <c r="C73" s="347" t="str">
        <f ca="1">Translations!$A$29</f>
        <v>Year 1</v>
      </c>
      <c r="D73" s="347" t="str">
        <f ca="1">Translations!$A$30</f>
        <v>Year 2</v>
      </c>
      <c r="E73" s="347" t="str">
        <f ca="1">Translations!$A$31</f>
        <v>Year 3</v>
      </c>
      <c r="F73" s="499" t="str">
        <f ca="1">Translations!$A$35</f>
        <v>Comments / Assumptions</v>
      </c>
    </row>
    <row r="74" spans="1:6" ht="45" customHeight="1" x14ac:dyDescent="0.35">
      <c r="A74" s="496"/>
      <c r="B74" s="498"/>
      <c r="C74" s="18" t="str">
        <f ca="1">Translations!$A$34</f>
        <v>Insert year</v>
      </c>
      <c r="D74" s="18" t="str">
        <f ca="1">Translations!$A$34</f>
        <v>Insert year</v>
      </c>
      <c r="E74" s="18" t="str">
        <f ca="1">Translations!$A$34</f>
        <v>Insert year</v>
      </c>
      <c r="F74" s="500"/>
    </row>
    <row r="75" spans="1:6" x14ac:dyDescent="0.35">
      <c r="A75" s="348" t="str">
        <f ca="1">Translations!$A$37</f>
        <v xml:space="preserve">Current estimated country need </v>
      </c>
      <c r="B75" s="184"/>
      <c r="C75" s="184"/>
      <c r="D75" s="184"/>
      <c r="E75" s="184"/>
      <c r="F75" s="295"/>
    </row>
    <row r="76" spans="1:6" ht="45" customHeight="1" x14ac:dyDescent="0.35">
      <c r="A76" s="349" t="str">
        <f ca="1">TranslationsTB!$A$25</f>
        <v>A. Total estimated number of people living with HIV (adults and/or children)</v>
      </c>
      <c r="B76" s="350" t="s">
        <v>7</v>
      </c>
      <c r="C76" s="19"/>
      <c r="D76" s="19"/>
      <c r="E76" s="19"/>
      <c r="F76" s="339"/>
    </row>
    <row r="77" spans="1:6" ht="45" customHeight="1" x14ac:dyDescent="0.35">
      <c r="A77" s="484" t="str">
        <f ca="1">Translations!$A$40</f>
        <v>B2. Country targets</v>
      </c>
      <c r="B77" s="351" t="s">
        <v>7</v>
      </c>
      <c r="C77" s="19"/>
      <c r="D77" s="19"/>
      <c r="E77" s="19"/>
      <c r="F77" s="378"/>
    </row>
    <row r="78" spans="1:6" ht="45" customHeight="1" x14ac:dyDescent="0.35">
      <c r="A78" s="485"/>
      <c r="B78" s="351" t="s">
        <v>8</v>
      </c>
      <c r="C78" s="352" t="str">
        <f>IF(C77=0,"",+C77/C76)</f>
        <v/>
      </c>
      <c r="D78" s="352" t="str">
        <f t="shared" ref="D78:E78" si="2">IF(D77=0,"",+D77/D76)</f>
        <v/>
      </c>
      <c r="E78" s="352" t="str">
        <f t="shared" si="2"/>
        <v/>
      </c>
      <c r="F78" s="379"/>
    </row>
    <row r="79" spans="1:6" x14ac:dyDescent="0.35">
      <c r="A79" s="342" t="str">
        <f ca="1">Translations!$A$41</f>
        <v>Country need to meet global targets already covered</v>
      </c>
      <c r="B79" s="353"/>
      <c r="C79" s="183"/>
      <c r="D79" s="183"/>
      <c r="E79" s="183"/>
      <c r="F79" s="294"/>
    </row>
    <row r="80" spans="1:6" ht="45" customHeight="1" x14ac:dyDescent="0.35">
      <c r="A80" s="484" t="str">
        <f ca="1">Translations!$A$42</f>
        <v>C1. Global target planned to be covered by domestic resources</v>
      </c>
      <c r="B80" s="350" t="s">
        <v>7</v>
      </c>
      <c r="C80" s="114"/>
      <c r="D80" s="114"/>
      <c r="E80" s="114"/>
      <c r="F80" s="378"/>
    </row>
    <row r="81" spans="1:6" ht="45" customHeight="1" x14ac:dyDescent="0.35">
      <c r="A81" s="485"/>
      <c r="B81" s="350" t="s">
        <v>8</v>
      </c>
      <c r="C81" s="352" t="str">
        <f>IF(C80=0,"",+C80/C76)</f>
        <v/>
      </c>
      <c r="D81" s="352" t="str">
        <f>IF(D80=0,"",+D80/D76)</f>
        <v/>
      </c>
      <c r="E81" s="352" t="str">
        <f>IF(E80=0,"",+E80/E76)</f>
        <v/>
      </c>
      <c r="F81" s="379"/>
    </row>
    <row r="82" spans="1:6" ht="45" customHeight="1" x14ac:dyDescent="0.35">
      <c r="A82" s="484" t="str">
        <f ca="1">Translations!$A$43</f>
        <v>C2. Global target planned to be covered by external resources</v>
      </c>
      <c r="B82" s="350" t="s">
        <v>7</v>
      </c>
      <c r="C82" s="114"/>
      <c r="D82" s="114"/>
      <c r="E82" s="114"/>
      <c r="F82" s="246"/>
    </row>
    <row r="83" spans="1:6" ht="45" customHeight="1" x14ac:dyDescent="0.35">
      <c r="A83" s="485"/>
      <c r="B83" s="350" t="s">
        <v>8</v>
      </c>
      <c r="C83" s="352" t="str">
        <f>IF(C82=0,"",+C82/C76)</f>
        <v/>
      </c>
      <c r="D83" s="352" t="str">
        <f>IF(D82=0,"",+D82/D76)</f>
        <v/>
      </c>
      <c r="E83" s="352" t="str">
        <f>IF(E82=0,"",+E82/E76)</f>
        <v/>
      </c>
      <c r="F83" s="246"/>
    </row>
    <row r="84" spans="1:6" ht="45" customHeight="1" x14ac:dyDescent="0.35">
      <c r="A84" s="484" t="str">
        <f ca="1">Translations!$A$44</f>
        <v>C3. Total global target already covered</v>
      </c>
      <c r="B84" s="350" t="s">
        <v>7</v>
      </c>
      <c r="C84" s="213">
        <f>+C80+C82</f>
        <v>0</v>
      </c>
      <c r="D84" s="213">
        <f>+D80+D82</f>
        <v>0</v>
      </c>
      <c r="E84" s="213">
        <f>+E80+E82</f>
        <v>0</v>
      </c>
      <c r="F84" s="246"/>
    </row>
    <row r="85" spans="1:6" ht="45" customHeight="1" x14ac:dyDescent="0.35">
      <c r="A85" s="485"/>
      <c r="B85" s="350" t="s">
        <v>8</v>
      </c>
      <c r="C85" s="352" t="str">
        <f>IF(C84=0,"",+C84/C76)</f>
        <v/>
      </c>
      <c r="D85" s="352" t="str">
        <f>IF(D84=0,"",+D84/D76)</f>
        <v/>
      </c>
      <c r="E85" s="352" t="str">
        <f>IF(E84=0,"",+E84/E76)</f>
        <v/>
      </c>
      <c r="F85" s="246"/>
    </row>
    <row r="86" spans="1:6" x14ac:dyDescent="0.35">
      <c r="A86" s="342" t="str">
        <f ca="1">Translations!$A$45</f>
        <v>Programmatic gap</v>
      </c>
      <c r="B86" s="353"/>
      <c r="C86" s="183"/>
      <c r="D86" s="183"/>
      <c r="E86" s="183"/>
      <c r="F86" s="294"/>
    </row>
    <row r="87" spans="1:6" ht="45" customHeight="1" x14ac:dyDescent="0.35">
      <c r="A87" s="482" t="str">
        <f ca="1">Translations!$A$46</f>
        <v>D. Expected annual gap in meeting the need: B1 - C3</v>
      </c>
      <c r="B87" s="350" t="s">
        <v>7</v>
      </c>
      <c r="C87" s="213">
        <f>+C76-(C84)</f>
        <v>0</v>
      </c>
      <c r="D87" s="213">
        <f>+D76-(D84)</f>
        <v>0</v>
      </c>
      <c r="E87" s="213">
        <f>+E76-(E84)</f>
        <v>0</v>
      </c>
      <c r="F87" s="378"/>
    </row>
    <row r="88" spans="1:6" ht="45" customHeight="1" x14ac:dyDescent="0.35">
      <c r="A88" s="483"/>
      <c r="B88" s="350" t="s">
        <v>8</v>
      </c>
      <c r="C88" s="352" t="str">
        <f>IF(C87=0,"",+C87/C76)</f>
        <v/>
      </c>
      <c r="D88" s="352" t="str">
        <f>IF(D87=0,"",+D87/D76)</f>
        <v/>
      </c>
      <c r="E88" s="352" t="str">
        <f>IF(E87=0,"",+E87/E76)</f>
        <v/>
      </c>
      <c r="F88" s="379"/>
    </row>
    <row r="89" spans="1:6" x14ac:dyDescent="0.35">
      <c r="A89" s="342" t="str">
        <f ca="1">Translations!$A$47</f>
        <v>Country need to meet global targets covered with the allocation amount</v>
      </c>
      <c r="B89" s="353"/>
      <c r="C89" s="183"/>
      <c r="D89" s="183"/>
      <c r="E89" s="183"/>
      <c r="F89" s="294"/>
    </row>
    <row r="90" spans="1:6" ht="45" customHeight="1" x14ac:dyDescent="0.35">
      <c r="A90" s="482" t="str">
        <f ca="1">Translations!$A$48</f>
        <v>E. Targets to be financed by allocation amount</v>
      </c>
      <c r="B90" s="351" t="s">
        <v>7</v>
      </c>
      <c r="C90" s="114"/>
      <c r="D90" s="114"/>
      <c r="E90" s="114"/>
      <c r="F90" s="378"/>
    </row>
    <row r="91" spans="1:6" ht="45" customHeight="1" x14ac:dyDescent="0.35">
      <c r="A91" s="483"/>
      <c r="B91" s="351" t="s">
        <v>8</v>
      </c>
      <c r="C91" s="352" t="str">
        <f>IF(C90=0,"",+C90/C76)</f>
        <v/>
      </c>
      <c r="D91" s="352" t="str">
        <f>IF(D90=0,"",+D90/D76)</f>
        <v/>
      </c>
      <c r="E91" s="352" t="str">
        <f>IF(E90=0,"",+E90/E76)</f>
        <v/>
      </c>
      <c r="F91" s="379"/>
    </row>
    <row r="92" spans="1:6" ht="45" customHeight="1" x14ac:dyDescent="0.35">
      <c r="A92" s="482" t="str">
        <f ca="1">Translations!$A$49</f>
        <v>F. Coverage from allocation amount and other resources: E + C3</v>
      </c>
      <c r="B92" s="351" t="s">
        <v>7</v>
      </c>
      <c r="C92" s="213">
        <f>+C90+C84</f>
        <v>0</v>
      </c>
      <c r="D92" s="213">
        <f>+D90+D84</f>
        <v>0</v>
      </c>
      <c r="E92" s="213">
        <f>+E90+E84</f>
        <v>0</v>
      </c>
      <c r="F92" s="378"/>
    </row>
    <row r="93" spans="1:6" ht="45" customHeight="1" x14ac:dyDescent="0.35">
      <c r="A93" s="483"/>
      <c r="B93" s="351" t="s">
        <v>8</v>
      </c>
      <c r="C93" s="352" t="str">
        <f>IF(C92=0,"",+C92/C76)</f>
        <v/>
      </c>
      <c r="D93" s="352" t="str">
        <f>IF(D92=0,"",+D92/D76)</f>
        <v/>
      </c>
      <c r="E93" s="352" t="str">
        <f>IF(E92=0,"",+E92/E76)</f>
        <v/>
      </c>
      <c r="F93" s="379"/>
    </row>
    <row r="94" spans="1:6" ht="45" customHeight="1" x14ac:dyDescent="0.35">
      <c r="A94" s="482" t="str">
        <f ca="1">Translations!$A$50</f>
        <v xml:space="preserve">G. Remaining gap: B1 - F </v>
      </c>
      <c r="B94" s="351" t="s">
        <v>7</v>
      </c>
      <c r="C94" s="213">
        <f>+C76-(C92)</f>
        <v>0</v>
      </c>
      <c r="D94" s="213">
        <f>+D76-(D92)</f>
        <v>0</v>
      </c>
      <c r="E94" s="213">
        <f>+E76-(E92)</f>
        <v>0</v>
      </c>
      <c r="F94" s="378"/>
    </row>
    <row r="95" spans="1:6" ht="45" customHeight="1" x14ac:dyDescent="0.35">
      <c r="A95" s="483"/>
      <c r="B95" s="351" t="s">
        <v>8</v>
      </c>
      <c r="C95" s="352" t="str">
        <f>IF(C94=0,"",+C94/C76)</f>
        <v/>
      </c>
      <c r="D95" s="352" t="str">
        <f>IF(D94=0,"",+D94/D76)</f>
        <v/>
      </c>
      <c r="E95" s="352" t="str">
        <f>IF(E94=0,"",+E94/E76)</f>
        <v/>
      </c>
      <c r="F95" s="379"/>
    </row>
    <row r="96" spans="1:6" x14ac:dyDescent="0.35">
      <c r="A96" s="354"/>
      <c r="B96" s="354"/>
      <c r="C96" s="354"/>
      <c r="D96" s="354"/>
      <c r="E96" s="354"/>
      <c r="F96" s="354"/>
    </row>
    <row r="97" spans="1:6" x14ac:dyDescent="0.35">
      <c r="A97" s="354"/>
      <c r="B97" s="354"/>
      <c r="C97" s="354"/>
      <c r="D97" s="354"/>
      <c r="E97" s="354"/>
      <c r="F97" s="354"/>
    </row>
    <row r="98" spans="1:6" ht="45" customHeight="1" x14ac:dyDescent="0.35">
      <c r="A98" s="340" t="str">
        <f ca="1">Translations!$A$21</f>
        <v>Priority Module</v>
      </c>
      <c r="B98" s="486"/>
      <c r="C98" s="487"/>
      <c r="D98" s="487"/>
      <c r="E98" s="487"/>
      <c r="F98" s="488"/>
    </row>
    <row r="99" spans="1:6" ht="45" customHeight="1" x14ac:dyDescent="0.35">
      <c r="A99" s="340" t="str">
        <f ca="1">Translations!$A$22</f>
        <v>Selected coverage indicator</v>
      </c>
      <c r="B99" s="486"/>
      <c r="C99" s="487"/>
      <c r="D99" s="487"/>
      <c r="E99" s="487"/>
      <c r="F99" s="488"/>
    </row>
    <row r="100" spans="1:6" ht="45" customHeight="1" x14ac:dyDescent="0.35">
      <c r="A100" s="341" t="str">
        <f ca="1">Translations!$A$23</f>
        <v>Target population</v>
      </c>
      <c r="B100" s="489"/>
      <c r="C100" s="490"/>
      <c r="D100" s="490"/>
      <c r="E100" s="490"/>
      <c r="F100" s="491"/>
    </row>
    <row r="101" spans="1:6" x14ac:dyDescent="0.35">
      <c r="A101" s="342" t="str">
        <f ca="1">Translations!$A$24</f>
        <v>Current national coverage</v>
      </c>
      <c r="B101" s="183"/>
      <c r="C101" s="183"/>
      <c r="D101" s="183"/>
      <c r="E101" s="183"/>
      <c r="F101" s="294"/>
    </row>
    <row r="102" spans="1:6" ht="45" customHeight="1" x14ac:dyDescent="0.35">
      <c r="A102" s="343" t="str">
        <f ca="1">Translations!$A$25</f>
        <v>Insert latest results</v>
      </c>
      <c r="B102" s="70"/>
      <c r="C102" s="344" t="str">
        <f ca="1">Translations!$A$26</f>
        <v>Year</v>
      </c>
      <c r="D102" s="17"/>
      <c r="E102" s="345" t="str">
        <f ca="1">Translations!$A$27</f>
        <v>Data source</v>
      </c>
      <c r="F102" s="17"/>
    </row>
    <row r="103" spans="1:6" ht="45" customHeight="1" x14ac:dyDescent="0.35">
      <c r="A103" s="346" t="str">
        <f ca="1">Translations!$A$28</f>
        <v>Comments</v>
      </c>
      <c r="B103" s="492"/>
      <c r="C103" s="493"/>
      <c r="D103" s="493"/>
      <c r="E103" s="493"/>
      <c r="F103" s="494"/>
    </row>
    <row r="104" spans="1:6" ht="45" customHeight="1" x14ac:dyDescent="0.35">
      <c r="A104" s="495"/>
      <c r="B104" s="497"/>
      <c r="C104" s="347" t="str">
        <f ca="1">Translations!$A$29</f>
        <v>Year 1</v>
      </c>
      <c r="D104" s="347" t="str">
        <f ca="1">Translations!$A$30</f>
        <v>Year 2</v>
      </c>
      <c r="E104" s="347" t="str">
        <f ca="1">Translations!$A$31</f>
        <v>Year 3</v>
      </c>
      <c r="F104" s="499" t="str">
        <f ca="1">Translations!$A$35</f>
        <v>Comments / Assumptions</v>
      </c>
    </row>
    <row r="105" spans="1:6" ht="45" customHeight="1" x14ac:dyDescent="0.35">
      <c r="A105" s="496"/>
      <c r="B105" s="498"/>
      <c r="C105" s="18" t="str">
        <f ca="1">Translations!$A$34</f>
        <v>Insert year</v>
      </c>
      <c r="D105" s="18" t="str">
        <f ca="1">Translations!$A$34</f>
        <v>Insert year</v>
      </c>
      <c r="E105" s="18" t="str">
        <f ca="1">Translations!$A$34</f>
        <v>Insert year</v>
      </c>
      <c r="F105" s="500"/>
    </row>
    <row r="106" spans="1:6" x14ac:dyDescent="0.35">
      <c r="A106" s="348" t="str">
        <f ca="1">Translations!$A$37</f>
        <v xml:space="preserve">Current estimated country need </v>
      </c>
      <c r="B106" s="184"/>
      <c r="C106" s="184"/>
      <c r="D106" s="184"/>
      <c r="E106" s="184"/>
      <c r="F106" s="295"/>
    </row>
    <row r="107" spans="1:6" ht="45" customHeight="1" x14ac:dyDescent="0.35">
      <c r="A107" s="349" t="str">
        <f ca="1">TranslationsTB!$A$25</f>
        <v>A. Total estimated number of people living with HIV (adults and/or children)</v>
      </c>
      <c r="B107" s="350" t="s">
        <v>7</v>
      </c>
      <c r="C107" s="19"/>
      <c r="D107" s="19"/>
      <c r="E107" s="19"/>
      <c r="F107" s="339"/>
    </row>
    <row r="108" spans="1:6" ht="45" customHeight="1" x14ac:dyDescent="0.35">
      <c r="A108" s="484" t="str">
        <f ca="1">Translations!$A$40</f>
        <v>B2. Country targets</v>
      </c>
      <c r="B108" s="351" t="s">
        <v>7</v>
      </c>
      <c r="C108" s="19"/>
      <c r="D108" s="19"/>
      <c r="E108" s="19"/>
      <c r="F108" s="378"/>
    </row>
    <row r="109" spans="1:6" ht="45" customHeight="1" x14ac:dyDescent="0.35">
      <c r="A109" s="485"/>
      <c r="B109" s="351" t="s">
        <v>8</v>
      </c>
      <c r="C109" s="352" t="str">
        <f>IF(C108=0,"",+C108/C107)</f>
        <v/>
      </c>
      <c r="D109" s="352" t="str">
        <f t="shared" ref="D109:E109" si="3">IF(D108=0,"",+D108/D107)</f>
        <v/>
      </c>
      <c r="E109" s="352" t="str">
        <f t="shared" si="3"/>
        <v/>
      </c>
      <c r="F109" s="379"/>
    </row>
    <row r="110" spans="1:6" x14ac:dyDescent="0.35">
      <c r="A110" s="342" t="str">
        <f ca="1">Translations!$A$41</f>
        <v>Country need to meet global targets already covered</v>
      </c>
      <c r="B110" s="353"/>
      <c r="C110" s="183"/>
      <c r="D110" s="183"/>
      <c r="E110" s="183"/>
      <c r="F110" s="294"/>
    </row>
    <row r="111" spans="1:6" ht="45" customHeight="1" x14ac:dyDescent="0.35">
      <c r="A111" s="484" t="str">
        <f ca="1">Translations!$A$42</f>
        <v>C1. Global target planned to be covered by domestic resources</v>
      </c>
      <c r="B111" s="350" t="s">
        <v>7</v>
      </c>
      <c r="C111" s="114"/>
      <c r="D111" s="114"/>
      <c r="E111" s="114"/>
      <c r="F111" s="378"/>
    </row>
    <row r="112" spans="1:6" ht="45" customHeight="1" x14ac:dyDescent="0.35">
      <c r="A112" s="485"/>
      <c r="B112" s="350" t="s">
        <v>8</v>
      </c>
      <c r="C112" s="352" t="str">
        <f>IF(C111=0,"",+C111/C107)</f>
        <v/>
      </c>
      <c r="D112" s="352" t="str">
        <f>IF(D111=0,"",+D111/D107)</f>
        <v/>
      </c>
      <c r="E112" s="352" t="str">
        <f>IF(E111=0,"",+E111/E107)</f>
        <v/>
      </c>
      <c r="F112" s="379"/>
    </row>
    <row r="113" spans="1:6" ht="45" customHeight="1" x14ac:dyDescent="0.35">
      <c r="A113" s="484" t="str">
        <f ca="1">Translations!$A$43</f>
        <v>C2. Global target planned to be covered by external resources</v>
      </c>
      <c r="B113" s="350" t="s">
        <v>7</v>
      </c>
      <c r="C113" s="114"/>
      <c r="D113" s="114"/>
      <c r="E113" s="114"/>
      <c r="F113" s="246"/>
    </row>
    <row r="114" spans="1:6" ht="45" customHeight="1" x14ac:dyDescent="0.35">
      <c r="A114" s="485"/>
      <c r="B114" s="350" t="s">
        <v>8</v>
      </c>
      <c r="C114" s="352" t="str">
        <f>IF(C113=0,"",+C113/C107)</f>
        <v/>
      </c>
      <c r="D114" s="352" t="str">
        <f>IF(D113=0,"",+D113/D107)</f>
        <v/>
      </c>
      <c r="E114" s="352" t="str">
        <f>IF(E113=0,"",+E113/E107)</f>
        <v/>
      </c>
      <c r="F114" s="246"/>
    </row>
    <row r="115" spans="1:6" ht="45" customHeight="1" x14ac:dyDescent="0.35">
      <c r="A115" s="484" t="str">
        <f ca="1">Translations!$A$44</f>
        <v>C3. Total global target already covered</v>
      </c>
      <c r="B115" s="350" t="s">
        <v>7</v>
      </c>
      <c r="C115" s="213">
        <f>+C111+C113</f>
        <v>0</v>
      </c>
      <c r="D115" s="213">
        <f>+D111+D113</f>
        <v>0</v>
      </c>
      <c r="E115" s="213">
        <f>+E111+E113</f>
        <v>0</v>
      </c>
      <c r="F115" s="246"/>
    </row>
    <row r="116" spans="1:6" ht="45" customHeight="1" x14ac:dyDescent="0.35">
      <c r="A116" s="485"/>
      <c r="B116" s="350" t="s">
        <v>8</v>
      </c>
      <c r="C116" s="352" t="str">
        <f>IF(C115=0,"",+C115/C107)</f>
        <v/>
      </c>
      <c r="D116" s="352" t="str">
        <f>IF(D115=0,"",+D115/D107)</f>
        <v/>
      </c>
      <c r="E116" s="352" t="str">
        <f>IF(E115=0,"",+E115/E107)</f>
        <v/>
      </c>
      <c r="F116" s="246"/>
    </row>
    <row r="117" spans="1:6" x14ac:dyDescent="0.35">
      <c r="A117" s="342" t="str">
        <f ca="1">Translations!$A$45</f>
        <v>Programmatic gap</v>
      </c>
      <c r="B117" s="353"/>
      <c r="C117" s="183"/>
      <c r="D117" s="183"/>
      <c r="E117" s="183"/>
      <c r="F117" s="294"/>
    </row>
    <row r="118" spans="1:6" ht="45" customHeight="1" x14ac:dyDescent="0.35">
      <c r="A118" s="482" t="str">
        <f ca="1">Translations!$A$46</f>
        <v>D. Expected annual gap in meeting the need: B1 - C3</v>
      </c>
      <c r="B118" s="350" t="s">
        <v>7</v>
      </c>
      <c r="C118" s="213">
        <f>+C107-(C115)</f>
        <v>0</v>
      </c>
      <c r="D118" s="213">
        <f>+D107-(D115)</f>
        <v>0</v>
      </c>
      <c r="E118" s="213">
        <f>+E107-(E115)</f>
        <v>0</v>
      </c>
      <c r="F118" s="378"/>
    </row>
    <row r="119" spans="1:6" ht="45" customHeight="1" x14ac:dyDescent="0.35">
      <c r="A119" s="483"/>
      <c r="B119" s="350" t="s">
        <v>8</v>
      </c>
      <c r="C119" s="352" t="str">
        <f>IF(C118=0,"",+C118/C107)</f>
        <v/>
      </c>
      <c r="D119" s="352" t="str">
        <f>IF(D118=0,"",+D118/D107)</f>
        <v/>
      </c>
      <c r="E119" s="352" t="str">
        <f>IF(E118=0,"",+E118/E107)</f>
        <v/>
      </c>
      <c r="F119" s="379"/>
    </row>
    <row r="120" spans="1:6" x14ac:dyDescent="0.35">
      <c r="A120" s="342" t="str">
        <f ca="1">Translations!$A$47</f>
        <v>Country need to meet global targets covered with the allocation amount</v>
      </c>
      <c r="B120" s="353"/>
      <c r="C120" s="183"/>
      <c r="D120" s="183"/>
      <c r="E120" s="183"/>
      <c r="F120" s="294"/>
    </row>
    <row r="121" spans="1:6" ht="45" customHeight="1" x14ac:dyDescent="0.35">
      <c r="A121" s="482" t="str">
        <f ca="1">Translations!$A$48</f>
        <v>E. Targets to be financed by allocation amount</v>
      </c>
      <c r="B121" s="351" t="s">
        <v>7</v>
      </c>
      <c r="C121" s="114"/>
      <c r="D121" s="114"/>
      <c r="E121" s="114"/>
      <c r="F121" s="378"/>
    </row>
    <row r="122" spans="1:6" ht="45" customHeight="1" x14ac:dyDescent="0.35">
      <c r="A122" s="483"/>
      <c r="B122" s="351" t="s">
        <v>8</v>
      </c>
      <c r="C122" s="352" t="str">
        <f>IF(C121=0,"",+C121/C107)</f>
        <v/>
      </c>
      <c r="D122" s="352" t="str">
        <f>IF(D121=0,"",+D121/D107)</f>
        <v/>
      </c>
      <c r="E122" s="352" t="str">
        <f>IF(E121=0,"",+E121/E107)</f>
        <v/>
      </c>
      <c r="F122" s="379"/>
    </row>
    <row r="123" spans="1:6" ht="45" customHeight="1" x14ac:dyDescent="0.35">
      <c r="A123" s="482" t="str">
        <f ca="1">Translations!$A$49</f>
        <v>F. Coverage from allocation amount and other resources: E + C3</v>
      </c>
      <c r="B123" s="351" t="s">
        <v>7</v>
      </c>
      <c r="C123" s="213">
        <f>+C121+C115</f>
        <v>0</v>
      </c>
      <c r="D123" s="213">
        <f>+D121+D115</f>
        <v>0</v>
      </c>
      <c r="E123" s="213">
        <f>+E121+E115</f>
        <v>0</v>
      </c>
      <c r="F123" s="378"/>
    </row>
    <row r="124" spans="1:6" ht="45" customHeight="1" x14ac:dyDescent="0.35">
      <c r="A124" s="483"/>
      <c r="B124" s="351" t="s">
        <v>8</v>
      </c>
      <c r="C124" s="352" t="str">
        <f>IF(C123=0,"",+C123/C107)</f>
        <v/>
      </c>
      <c r="D124" s="352" t="str">
        <f>IF(D123=0,"",+D123/D107)</f>
        <v/>
      </c>
      <c r="E124" s="352" t="str">
        <f>IF(E123=0,"",+E123/E107)</f>
        <v/>
      </c>
      <c r="F124" s="379"/>
    </row>
    <row r="125" spans="1:6" ht="45" customHeight="1" x14ac:dyDescent="0.35">
      <c r="A125" s="482" t="str">
        <f ca="1">Translations!$A$50</f>
        <v xml:space="preserve">G. Remaining gap: B1 - F </v>
      </c>
      <c r="B125" s="351" t="s">
        <v>7</v>
      </c>
      <c r="C125" s="213">
        <f>+C107-(C123)</f>
        <v>0</v>
      </c>
      <c r="D125" s="213">
        <f>+D107-(D123)</f>
        <v>0</v>
      </c>
      <c r="E125" s="213">
        <f>+E107-(E123)</f>
        <v>0</v>
      </c>
      <c r="F125" s="378"/>
    </row>
    <row r="126" spans="1:6" ht="45" customHeight="1" x14ac:dyDescent="0.35">
      <c r="A126" s="483"/>
      <c r="B126" s="351" t="s">
        <v>8</v>
      </c>
      <c r="C126" s="352" t="str">
        <f>IF(C125=0,"",+C125/C107)</f>
        <v/>
      </c>
      <c r="D126" s="352" t="str">
        <f>IF(D125=0,"",+D125/D107)</f>
        <v/>
      </c>
      <c r="E126" s="352" t="str">
        <f>IF(E125=0,"",+E125/E107)</f>
        <v/>
      </c>
      <c r="F126" s="379"/>
    </row>
    <row r="127" spans="1:6" x14ac:dyDescent="0.35">
      <c r="A127" s="354"/>
      <c r="B127" s="354"/>
      <c r="C127" s="354"/>
      <c r="D127" s="354"/>
      <c r="E127" s="354"/>
      <c r="F127" s="354"/>
    </row>
    <row r="128" spans="1:6" x14ac:dyDescent="0.35">
      <c r="A128" s="354"/>
      <c r="B128" s="354"/>
      <c r="C128" s="354"/>
      <c r="D128" s="354"/>
      <c r="E128" s="354"/>
      <c r="F128" s="354"/>
    </row>
    <row r="129" spans="1:6" ht="45" customHeight="1" x14ac:dyDescent="0.35">
      <c r="A129" s="340" t="str">
        <f ca="1">Translations!$A$21</f>
        <v>Priority Module</v>
      </c>
      <c r="B129" s="486"/>
      <c r="C129" s="487"/>
      <c r="D129" s="487"/>
      <c r="E129" s="487"/>
      <c r="F129" s="488"/>
    </row>
    <row r="130" spans="1:6" ht="45" customHeight="1" x14ac:dyDescent="0.35">
      <c r="A130" s="340" t="str">
        <f ca="1">Translations!$A$22</f>
        <v>Selected coverage indicator</v>
      </c>
      <c r="B130" s="486"/>
      <c r="C130" s="487"/>
      <c r="D130" s="487"/>
      <c r="E130" s="487"/>
      <c r="F130" s="488"/>
    </row>
    <row r="131" spans="1:6" ht="45" customHeight="1" x14ac:dyDescent="0.35">
      <c r="A131" s="341" t="str">
        <f ca="1">Translations!$A$23</f>
        <v>Target population</v>
      </c>
      <c r="B131" s="489"/>
      <c r="C131" s="490"/>
      <c r="D131" s="490"/>
      <c r="E131" s="490"/>
      <c r="F131" s="491"/>
    </row>
    <row r="132" spans="1:6" x14ac:dyDescent="0.35">
      <c r="A132" s="342" t="str">
        <f ca="1">Translations!$A$24</f>
        <v>Current national coverage</v>
      </c>
      <c r="B132" s="183"/>
      <c r="C132" s="183"/>
      <c r="D132" s="183"/>
      <c r="E132" s="183"/>
      <c r="F132" s="294"/>
    </row>
    <row r="133" spans="1:6" ht="45" customHeight="1" x14ac:dyDescent="0.35">
      <c r="A133" s="343" t="str">
        <f ca="1">Translations!$A$25</f>
        <v>Insert latest results</v>
      </c>
      <c r="B133" s="70"/>
      <c r="C133" s="344" t="str">
        <f ca="1">Translations!$A$26</f>
        <v>Year</v>
      </c>
      <c r="D133" s="17"/>
      <c r="E133" s="345" t="str">
        <f ca="1">Translations!$A$27</f>
        <v>Data source</v>
      </c>
      <c r="F133" s="17"/>
    </row>
    <row r="134" spans="1:6" ht="45" customHeight="1" x14ac:dyDescent="0.35">
      <c r="A134" s="346" t="str">
        <f ca="1">Translations!$A$28</f>
        <v>Comments</v>
      </c>
      <c r="B134" s="492"/>
      <c r="C134" s="493"/>
      <c r="D134" s="493"/>
      <c r="E134" s="493"/>
      <c r="F134" s="494"/>
    </row>
    <row r="135" spans="1:6" ht="45" customHeight="1" x14ac:dyDescent="0.35">
      <c r="A135" s="495"/>
      <c r="B135" s="497"/>
      <c r="C135" s="347" t="str">
        <f ca="1">Translations!$A$29</f>
        <v>Year 1</v>
      </c>
      <c r="D135" s="347" t="str">
        <f ca="1">Translations!$A$30</f>
        <v>Year 2</v>
      </c>
      <c r="E135" s="347" t="str">
        <f ca="1">Translations!$A$31</f>
        <v>Year 3</v>
      </c>
      <c r="F135" s="499" t="str">
        <f ca="1">Translations!$A$35</f>
        <v>Comments / Assumptions</v>
      </c>
    </row>
    <row r="136" spans="1:6" ht="45" customHeight="1" x14ac:dyDescent="0.35">
      <c r="A136" s="496"/>
      <c r="B136" s="498"/>
      <c r="C136" s="18" t="str">
        <f ca="1">Translations!$A$34</f>
        <v>Insert year</v>
      </c>
      <c r="D136" s="18" t="str">
        <f ca="1">Translations!$A$34</f>
        <v>Insert year</v>
      </c>
      <c r="E136" s="18" t="str">
        <f ca="1">Translations!$A$34</f>
        <v>Insert year</v>
      </c>
      <c r="F136" s="500"/>
    </row>
    <row r="137" spans="1:6" x14ac:dyDescent="0.35">
      <c r="A137" s="348" t="str">
        <f ca="1">Translations!$A$37</f>
        <v xml:space="preserve">Current estimated country need </v>
      </c>
      <c r="B137" s="184"/>
      <c r="C137" s="184"/>
      <c r="D137" s="184"/>
      <c r="E137" s="184"/>
      <c r="F137" s="295"/>
    </row>
    <row r="138" spans="1:6" ht="45" customHeight="1" x14ac:dyDescent="0.35">
      <c r="A138" s="349" t="str">
        <f ca="1">TranslationsTB!$A$25</f>
        <v>A. Total estimated number of people living with HIV (adults and/or children)</v>
      </c>
      <c r="B138" s="350" t="s">
        <v>7</v>
      </c>
      <c r="C138" s="19"/>
      <c r="D138" s="19"/>
      <c r="E138" s="19"/>
      <c r="F138" s="339"/>
    </row>
    <row r="139" spans="1:6" ht="45" customHeight="1" x14ac:dyDescent="0.35">
      <c r="A139" s="484" t="str">
        <f ca="1">Translations!$A$40</f>
        <v>B2. Country targets</v>
      </c>
      <c r="B139" s="351" t="s">
        <v>7</v>
      </c>
      <c r="C139" s="19"/>
      <c r="D139" s="19"/>
      <c r="E139" s="19"/>
      <c r="F139" s="378"/>
    </row>
    <row r="140" spans="1:6" ht="45" customHeight="1" x14ac:dyDescent="0.35">
      <c r="A140" s="485"/>
      <c r="B140" s="351" t="s">
        <v>8</v>
      </c>
      <c r="C140" s="352" t="str">
        <f>IF(C139=0,"",+C139/C138)</f>
        <v/>
      </c>
      <c r="D140" s="352" t="str">
        <f t="shared" ref="D140:E140" si="4">IF(D139=0,"",+D139/D138)</f>
        <v/>
      </c>
      <c r="E140" s="352" t="str">
        <f t="shared" si="4"/>
        <v/>
      </c>
      <c r="F140" s="379"/>
    </row>
    <row r="141" spans="1:6" x14ac:dyDescent="0.35">
      <c r="A141" s="342" t="str">
        <f ca="1">Translations!$A$41</f>
        <v>Country need to meet global targets already covered</v>
      </c>
      <c r="B141" s="353"/>
      <c r="C141" s="183"/>
      <c r="D141" s="183"/>
      <c r="E141" s="183"/>
      <c r="F141" s="294"/>
    </row>
    <row r="142" spans="1:6" ht="45" customHeight="1" x14ac:dyDescent="0.35">
      <c r="A142" s="484" t="str">
        <f ca="1">Translations!$A$42</f>
        <v>C1. Global target planned to be covered by domestic resources</v>
      </c>
      <c r="B142" s="350" t="s">
        <v>7</v>
      </c>
      <c r="C142" s="114"/>
      <c r="D142" s="114"/>
      <c r="E142" s="114"/>
      <c r="F142" s="378"/>
    </row>
    <row r="143" spans="1:6" ht="45" customHeight="1" x14ac:dyDescent="0.35">
      <c r="A143" s="485"/>
      <c r="B143" s="350" t="s">
        <v>8</v>
      </c>
      <c r="C143" s="352" t="str">
        <f>IF(C142=0,"",+C142/C138)</f>
        <v/>
      </c>
      <c r="D143" s="352" t="str">
        <f>IF(D142=0,"",+D142/D138)</f>
        <v/>
      </c>
      <c r="E143" s="352" t="str">
        <f>IF(E142=0,"",+E142/E138)</f>
        <v/>
      </c>
      <c r="F143" s="379"/>
    </row>
    <row r="144" spans="1:6" ht="45" customHeight="1" x14ac:dyDescent="0.35">
      <c r="A144" s="484" t="str">
        <f ca="1">Translations!$A$43</f>
        <v>C2. Global target planned to be covered by external resources</v>
      </c>
      <c r="B144" s="350" t="s">
        <v>7</v>
      </c>
      <c r="C144" s="114"/>
      <c r="D144" s="114"/>
      <c r="E144" s="114"/>
      <c r="F144" s="246"/>
    </row>
    <row r="145" spans="1:6" ht="45" customHeight="1" x14ac:dyDescent="0.35">
      <c r="A145" s="485"/>
      <c r="B145" s="350" t="s">
        <v>8</v>
      </c>
      <c r="C145" s="352" t="str">
        <f>IF(C144=0,"",+C144/C138)</f>
        <v/>
      </c>
      <c r="D145" s="352" t="str">
        <f>IF(D144=0,"",+D144/D138)</f>
        <v/>
      </c>
      <c r="E145" s="352" t="str">
        <f>IF(E144=0,"",+E144/E138)</f>
        <v/>
      </c>
      <c r="F145" s="246"/>
    </row>
    <row r="146" spans="1:6" ht="45" customHeight="1" x14ac:dyDescent="0.35">
      <c r="A146" s="484" t="str">
        <f ca="1">Translations!$A$44</f>
        <v>C3. Total global target already covered</v>
      </c>
      <c r="B146" s="350" t="s">
        <v>7</v>
      </c>
      <c r="C146" s="213">
        <f>+C142+C144</f>
        <v>0</v>
      </c>
      <c r="D146" s="213">
        <f>+D142+D144</f>
        <v>0</v>
      </c>
      <c r="E146" s="213">
        <f>+E142+E144</f>
        <v>0</v>
      </c>
      <c r="F146" s="246"/>
    </row>
    <row r="147" spans="1:6" ht="45" customHeight="1" x14ac:dyDescent="0.35">
      <c r="A147" s="485"/>
      <c r="B147" s="350" t="s">
        <v>8</v>
      </c>
      <c r="C147" s="352" t="str">
        <f>IF(C146=0,"",+C146/C138)</f>
        <v/>
      </c>
      <c r="D147" s="352" t="str">
        <f>IF(D146=0,"",+D146/D138)</f>
        <v/>
      </c>
      <c r="E147" s="352" t="str">
        <f>IF(E146=0,"",+E146/E138)</f>
        <v/>
      </c>
      <c r="F147" s="246"/>
    </row>
    <row r="148" spans="1:6" x14ac:dyDescent="0.35">
      <c r="A148" s="342" t="str">
        <f ca="1">Translations!$A$45</f>
        <v>Programmatic gap</v>
      </c>
      <c r="B148" s="353"/>
      <c r="C148" s="183"/>
      <c r="D148" s="183"/>
      <c r="E148" s="183"/>
      <c r="F148" s="294"/>
    </row>
    <row r="149" spans="1:6" ht="45" customHeight="1" x14ac:dyDescent="0.35">
      <c r="A149" s="482" t="str">
        <f ca="1">Translations!$A$46</f>
        <v>D. Expected annual gap in meeting the need: B1 - C3</v>
      </c>
      <c r="B149" s="350" t="s">
        <v>7</v>
      </c>
      <c r="C149" s="213">
        <f>+C138-(C146)</f>
        <v>0</v>
      </c>
      <c r="D149" s="213">
        <f>+D138-(D146)</f>
        <v>0</v>
      </c>
      <c r="E149" s="213">
        <f>+E138-(E146)</f>
        <v>0</v>
      </c>
      <c r="F149" s="378"/>
    </row>
    <row r="150" spans="1:6" ht="45" customHeight="1" x14ac:dyDescent="0.35">
      <c r="A150" s="483"/>
      <c r="B150" s="350" t="s">
        <v>8</v>
      </c>
      <c r="C150" s="352" t="str">
        <f>IF(C149=0,"",+C149/C138)</f>
        <v/>
      </c>
      <c r="D150" s="352" t="str">
        <f>IF(D149=0,"",+D149/D138)</f>
        <v/>
      </c>
      <c r="E150" s="352" t="str">
        <f>IF(E149=0,"",+E149/E138)</f>
        <v/>
      </c>
      <c r="F150" s="379"/>
    </row>
    <row r="151" spans="1:6" x14ac:dyDescent="0.35">
      <c r="A151" s="342" t="str">
        <f ca="1">Translations!$A$47</f>
        <v>Country need to meet global targets covered with the allocation amount</v>
      </c>
      <c r="B151" s="353"/>
      <c r="C151" s="183"/>
      <c r="D151" s="183"/>
      <c r="E151" s="183"/>
      <c r="F151" s="294"/>
    </row>
    <row r="152" spans="1:6" ht="45" customHeight="1" x14ac:dyDescent="0.35">
      <c r="A152" s="482" t="str">
        <f ca="1">Translations!$A$48</f>
        <v>E. Targets to be financed by allocation amount</v>
      </c>
      <c r="B152" s="351" t="s">
        <v>7</v>
      </c>
      <c r="C152" s="114"/>
      <c r="D152" s="114"/>
      <c r="E152" s="114"/>
      <c r="F152" s="378"/>
    </row>
    <row r="153" spans="1:6" ht="45" customHeight="1" x14ac:dyDescent="0.35">
      <c r="A153" s="483"/>
      <c r="B153" s="351" t="s">
        <v>8</v>
      </c>
      <c r="C153" s="352" t="str">
        <f>IF(C152=0,"",+C152/C138)</f>
        <v/>
      </c>
      <c r="D153" s="352" t="str">
        <f>IF(D152=0,"",+D152/D138)</f>
        <v/>
      </c>
      <c r="E153" s="352" t="str">
        <f>IF(E152=0,"",+E152/E138)</f>
        <v/>
      </c>
      <c r="F153" s="379"/>
    </row>
    <row r="154" spans="1:6" ht="45" customHeight="1" x14ac:dyDescent="0.35">
      <c r="A154" s="482" t="str">
        <f ca="1">Translations!$A$49</f>
        <v>F. Coverage from allocation amount and other resources: E + C3</v>
      </c>
      <c r="B154" s="351" t="s">
        <v>7</v>
      </c>
      <c r="C154" s="213">
        <f>+C152+C146</f>
        <v>0</v>
      </c>
      <c r="D154" s="213">
        <f>+D152+D146</f>
        <v>0</v>
      </c>
      <c r="E154" s="213">
        <f>+E152+E146</f>
        <v>0</v>
      </c>
      <c r="F154" s="378"/>
    </row>
    <row r="155" spans="1:6" ht="45" customHeight="1" x14ac:dyDescent="0.35">
      <c r="A155" s="483"/>
      <c r="B155" s="351" t="s">
        <v>8</v>
      </c>
      <c r="C155" s="352" t="str">
        <f>IF(C154=0,"",+C154/C138)</f>
        <v/>
      </c>
      <c r="D155" s="352" t="str">
        <f>IF(D154=0,"",+D154/D138)</f>
        <v/>
      </c>
      <c r="E155" s="352" t="str">
        <f>IF(E154=0,"",+E154/E138)</f>
        <v/>
      </c>
      <c r="F155" s="379"/>
    </row>
    <row r="156" spans="1:6" ht="45" customHeight="1" x14ac:dyDescent="0.35">
      <c r="A156" s="482" t="str">
        <f ca="1">Translations!$A$50</f>
        <v xml:space="preserve">G. Remaining gap: B1 - F </v>
      </c>
      <c r="B156" s="351" t="s">
        <v>7</v>
      </c>
      <c r="C156" s="213">
        <f>+C138-(C154)</f>
        <v>0</v>
      </c>
      <c r="D156" s="213">
        <f>+D138-(D154)</f>
        <v>0</v>
      </c>
      <c r="E156" s="213">
        <f>+E138-(E154)</f>
        <v>0</v>
      </c>
      <c r="F156" s="378"/>
    </row>
    <row r="157" spans="1:6" ht="45" customHeight="1" x14ac:dyDescent="0.35">
      <c r="A157" s="483"/>
      <c r="B157" s="351" t="s">
        <v>8</v>
      </c>
      <c r="C157" s="352" t="str">
        <f>IF(C156=0,"",+C156/C138)</f>
        <v/>
      </c>
      <c r="D157" s="352" t="str">
        <f>IF(D156=0,"",+D156/D138)</f>
        <v/>
      </c>
      <c r="E157" s="352" t="str">
        <f>IF(E156=0,"",+E156/E138)</f>
        <v/>
      </c>
      <c r="F157" s="379"/>
    </row>
    <row r="158" spans="1:6" x14ac:dyDescent="0.35">
      <c r="A158" s="354"/>
      <c r="B158" s="354"/>
      <c r="C158" s="354"/>
      <c r="D158" s="354"/>
      <c r="E158" s="354"/>
      <c r="F158" s="354"/>
    </row>
    <row r="159" spans="1:6" x14ac:dyDescent="0.35">
      <c r="A159" s="354"/>
      <c r="B159" s="354"/>
      <c r="C159" s="354"/>
      <c r="D159" s="354"/>
      <c r="E159" s="354"/>
      <c r="F159" s="354"/>
    </row>
    <row r="160" spans="1:6" ht="45" customHeight="1" x14ac:dyDescent="0.35">
      <c r="A160" s="340" t="str">
        <f ca="1">Translations!$A$21</f>
        <v>Priority Module</v>
      </c>
      <c r="B160" s="486"/>
      <c r="C160" s="487"/>
      <c r="D160" s="487"/>
      <c r="E160" s="487"/>
      <c r="F160" s="488"/>
    </row>
    <row r="161" spans="1:6" ht="45" customHeight="1" x14ac:dyDescent="0.35">
      <c r="A161" s="340" t="str">
        <f ca="1">Translations!$A$22</f>
        <v>Selected coverage indicator</v>
      </c>
      <c r="B161" s="486"/>
      <c r="C161" s="487"/>
      <c r="D161" s="487"/>
      <c r="E161" s="487"/>
      <c r="F161" s="488"/>
    </row>
    <row r="162" spans="1:6" ht="45" customHeight="1" x14ac:dyDescent="0.35">
      <c r="A162" s="341" t="str">
        <f ca="1">Translations!$A$23</f>
        <v>Target population</v>
      </c>
      <c r="B162" s="489"/>
      <c r="C162" s="490"/>
      <c r="D162" s="490"/>
      <c r="E162" s="490"/>
      <c r="F162" s="491"/>
    </row>
    <row r="163" spans="1:6" x14ac:dyDescent="0.35">
      <c r="A163" s="342" t="str">
        <f ca="1">Translations!$A$24</f>
        <v>Current national coverage</v>
      </c>
      <c r="B163" s="183"/>
      <c r="C163" s="183"/>
      <c r="D163" s="183"/>
      <c r="E163" s="183"/>
      <c r="F163" s="294"/>
    </row>
    <row r="164" spans="1:6" ht="45" customHeight="1" x14ac:dyDescent="0.35">
      <c r="A164" s="343" t="str">
        <f ca="1">Translations!$A$25</f>
        <v>Insert latest results</v>
      </c>
      <c r="B164" s="70"/>
      <c r="C164" s="344" t="str">
        <f ca="1">Translations!$A$26</f>
        <v>Year</v>
      </c>
      <c r="D164" s="17"/>
      <c r="E164" s="345" t="str">
        <f ca="1">Translations!$A$27</f>
        <v>Data source</v>
      </c>
      <c r="F164" s="17"/>
    </row>
    <row r="165" spans="1:6" ht="45" customHeight="1" x14ac:dyDescent="0.35">
      <c r="A165" s="346" t="str">
        <f ca="1">Translations!$A$28</f>
        <v>Comments</v>
      </c>
      <c r="B165" s="492"/>
      <c r="C165" s="493"/>
      <c r="D165" s="493"/>
      <c r="E165" s="493"/>
      <c r="F165" s="494"/>
    </row>
    <row r="166" spans="1:6" ht="45" customHeight="1" x14ac:dyDescent="0.35">
      <c r="A166" s="495"/>
      <c r="B166" s="497"/>
      <c r="C166" s="347" t="str">
        <f ca="1">Translations!$A$29</f>
        <v>Year 1</v>
      </c>
      <c r="D166" s="347" t="str">
        <f ca="1">Translations!$A$30</f>
        <v>Year 2</v>
      </c>
      <c r="E166" s="347" t="str">
        <f ca="1">Translations!$A$31</f>
        <v>Year 3</v>
      </c>
      <c r="F166" s="499" t="str">
        <f ca="1">Translations!$A$35</f>
        <v>Comments / Assumptions</v>
      </c>
    </row>
    <row r="167" spans="1:6" ht="45" customHeight="1" x14ac:dyDescent="0.35">
      <c r="A167" s="496"/>
      <c r="B167" s="498"/>
      <c r="C167" s="18" t="str">
        <f ca="1">Translations!$A$34</f>
        <v>Insert year</v>
      </c>
      <c r="D167" s="18" t="str">
        <f ca="1">Translations!$A$34</f>
        <v>Insert year</v>
      </c>
      <c r="E167" s="18" t="str">
        <f ca="1">Translations!$A$34</f>
        <v>Insert year</v>
      </c>
      <c r="F167" s="500"/>
    </row>
    <row r="168" spans="1:6" x14ac:dyDescent="0.35">
      <c r="A168" s="348" t="str">
        <f ca="1">Translations!$A$37</f>
        <v xml:space="preserve">Current estimated country need </v>
      </c>
      <c r="B168" s="184"/>
      <c r="C168" s="184"/>
      <c r="D168" s="184"/>
      <c r="E168" s="184"/>
      <c r="F168" s="295"/>
    </row>
    <row r="169" spans="1:6" ht="45" customHeight="1" x14ac:dyDescent="0.35">
      <c r="A169" s="349" t="str">
        <f ca="1">TranslationsTB!$A$25</f>
        <v>A. Total estimated number of people living with HIV (adults and/or children)</v>
      </c>
      <c r="B169" s="350" t="s">
        <v>7</v>
      </c>
      <c r="C169" s="19"/>
      <c r="D169" s="19"/>
      <c r="E169" s="19"/>
      <c r="F169" s="339"/>
    </row>
    <row r="170" spans="1:6" ht="45" customHeight="1" x14ac:dyDescent="0.35">
      <c r="A170" s="484" t="str">
        <f ca="1">Translations!$A$40</f>
        <v>B2. Country targets</v>
      </c>
      <c r="B170" s="351" t="s">
        <v>7</v>
      </c>
      <c r="C170" s="19"/>
      <c r="D170" s="19"/>
      <c r="E170" s="19"/>
      <c r="F170" s="378"/>
    </row>
    <row r="171" spans="1:6" ht="45" customHeight="1" x14ac:dyDescent="0.35">
      <c r="A171" s="485"/>
      <c r="B171" s="351" t="s">
        <v>8</v>
      </c>
      <c r="C171" s="352" t="str">
        <f>IF(C170=0,"",+C170/C169)</f>
        <v/>
      </c>
      <c r="D171" s="352" t="str">
        <f t="shared" ref="D171:E171" si="5">IF(D170=0,"",+D170/D169)</f>
        <v/>
      </c>
      <c r="E171" s="352" t="str">
        <f t="shared" si="5"/>
        <v/>
      </c>
      <c r="F171" s="379"/>
    </row>
    <row r="172" spans="1:6" x14ac:dyDescent="0.35">
      <c r="A172" s="342" t="str">
        <f ca="1">Translations!$A$41</f>
        <v>Country need to meet global targets already covered</v>
      </c>
      <c r="B172" s="353"/>
      <c r="C172" s="183"/>
      <c r="D172" s="183"/>
      <c r="E172" s="183"/>
      <c r="F172" s="294"/>
    </row>
    <row r="173" spans="1:6" ht="45" customHeight="1" x14ac:dyDescent="0.35">
      <c r="A173" s="484" t="str">
        <f ca="1">Translations!$A$42</f>
        <v>C1. Global target planned to be covered by domestic resources</v>
      </c>
      <c r="B173" s="350" t="s">
        <v>7</v>
      </c>
      <c r="C173" s="114"/>
      <c r="D173" s="114"/>
      <c r="E173" s="114"/>
      <c r="F173" s="378"/>
    </row>
    <row r="174" spans="1:6" ht="45" customHeight="1" x14ac:dyDescent="0.35">
      <c r="A174" s="485"/>
      <c r="B174" s="350" t="s">
        <v>8</v>
      </c>
      <c r="C174" s="352" t="str">
        <f>IF(C173=0,"",+C173/C169)</f>
        <v/>
      </c>
      <c r="D174" s="352" t="str">
        <f>IF(D173=0,"",+D173/D169)</f>
        <v/>
      </c>
      <c r="E174" s="352" t="str">
        <f>IF(E173=0,"",+E173/E169)</f>
        <v/>
      </c>
      <c r="F174" s="379"/>
    </row>
    <row r="175" spans="1:6" ht="45" customHeight="1" x14ac:dyDescent="0.35">
      <c r="A175" s="484" t="str">
        <f ca="1">Translations!$A$43</f>
        <v>C2. Global target planned to be covered by external resources</v>
      </c>
      <c r="B175" s="350" t="s">
        <v>7</v>
      </c>
      <c r="C175" s="114"/>
      <c r="D175" s="114"/>
      <c r="E175" s="114"/>
      <c r="F175" s="246"/>
    </row>
    <row r="176" spans="1:6" ht="45" customHeight="1" x14ac:dyDescent="0.35">
      <c r="A176" s="485"/>
      <c r="B176" s="350" t="s">
        <v>8</v>
      </c>
      <c r="C176" s="352" t="str">
        <f>IF(C175=0,"",+C175/C169)</f>
        <v/>
      </c>
      <c r="D176" s="352" t="str">
        <f>IF(D175=0,"",+D175/D169)</f>
        <v/>
      </c>
      <c r="E176" s="352" t="str">
        <f>IF(E175=0,"",+E175/E169)</f>
        <v/>
      </c>
      <c r="F176" s="246"/>
    </row>
    <row r="177" spans="1:6" ht="45" customHeight="1" x14ac:dyDescent="0.35">
      <c r="A177" s="484" t="str">
        <f ca="1">Translations!$A$44</f>
        <v>C3. Total global target already covered</v>
      </c>
      <c r="B177" s="350" t="s">
        <v>7</v>
      </c>
      <c r="C177" s="213">
        <f>+C173+C175</f>
        <v>0</v>
      </c>
      <c r="D177" s="213">
        <f>+D173+D175</f>
        <v>0</v>
      </c>
      <c r="E177" s="213">
        <f>+E173+E175</f>
        <v>0</v>
      </c>
      <c r="F177" s="246"/>
    </row>
    <row r="178" spans="1:6" ht="45" customHeight="1" x14ac:dyDescent="0.35">
      <c r="A178" s="485"/>
      <c r="B178" s="350" t="s">
        <v>8</v>
      </c>
      <c r="C178" s="352" t="str">
        <f>IF(C177=0,"",+C177/C169)</f>
        <v/>
      </c>
      <c r="D178" s="352" t="str">
        <f>IF(D177=0,"",+D177/D169)</f>
        <v/>
      </c>
      <c r="E178" s="352" t="str">
        <f>IF(E177=0,"",+E177/E169)</f>
        <v/>
      </c>
      <c r="F178" s="246"/>
    </row>
    <row r="179" spans="1:6" x14ac:dyDescent="0.35">
      <c r="A179" s="342" t="str">
        <f ca="1">Translations!$A$45</f>
        <v>Programmatic gap</v>
      </c>
      <c r="B179" s="353"/>
      <c r="C179" s="183"/>
      <c r="D179" s="183"/>
      <c r="E179" s="183"/>
      <c r="F179" s="294"/>
    </row>
    <row r="180" spans="1:6" ht="45" customHeight="1" x14ac:dyDescent="0.35">
      <c r="A180" s="482" t="str">
        <f ca="1">Translations!$A$46</f>
        <v>D. Expected annual gap in meeting the need: B1 - C3</v>
      </c>
      <c r="B180" s="350" t="s">
        <v>7</v>
      </c>
      <c r="C180" s="213">
        <f>+C169-(C177)</f>
        <v>0</v>
      </c>
      <c r="D180" s="213">
        <f>+D169-(D177)</f>
        <v>0</v>
      </c>
      <c r="E180" s="213">
        <f>+E169-(E177)</f>
        <v>0</v>
      </c>
      <c r="F180" s="378"/>
    </row>
    <row r="181" spans="1:6" ht="45" customHeight="1" x14ac:dyDescent="0.35">
      <c r="A181" s="483"/>
      <c r="B181" s="350" t="s">
        <v>8</v>
      </c>
      <c r="C181" s="352" t="str">
        <f>IF(C180=0,"",+C180/C169)</f>
        <v/>
      </c>
      <c r="D181" s="352" t="str">
        <f>IF(D180=0,"",+D180/D169)</f>
        <v/>
      </c>
      <c r="E181" s="352" t="str">
        <f>IF(E180=0,"",+E180/E169)</f>
        <v/>
      </c>
      <c r="F181" s="379"/>
    </row>
    <row r="182" spans="1:6" x14ac:dyDescent="0.35">
      <c r="A182" s="342" t="str">
        <f ca="1">Translations!$A$47</f>
        <v>Country need to meet global targets covered with the allocation amount</v>
      </c>
      <c r="B182" s="353"/>
      <c r="C182" s="183"/>
      <c r="D182" s="183"/>
      <c r="E182" s="183"/>
      <c r="F182" s="294"/>
    </row>
    <row r="183" spans="1:6" ht="45" customHeight="1" x14ac:dyDescent="0.35">
      <c r="A183" s="482" t="str">
        <f ca="1">Translations!$A$48</f>
        <v>E. Targets to be financed by allocation amount</v>
      </c>
      <c r="B183" s="351" t="s">
        <v>7</v>
      </c>
      <c r="C183" s="114"/>
      <c r="D183" s="114"/>
      <c r="E183" s="114"/>
      <c r="F183" s="378"/>
    </row>
    <row r="184" spans="1:6" ht="45" customHeight="1" x14ac:dyDescent="0.35">
      <c r="A184" s="483"/>
      <c r="B184" s="351" t="s">
        <v>8</v>
      </c>
      <c r="C184" s="352" t="str">
        <f>IF(C183=0,"",+C183/C169)</f>
        <v/>
      </c>
      <c r="D184" s="352" t="str">
        <f>IF(D183=0,"",+D183/D169)</f>
        <v/>
      </c>
      <c r="E184" s="352" t="str">
        <f>IF(E183=0,"",+E183/E169)</f>
        <v/>
      </c>
      <c r="F184" s="379"/>
    </row>
    <row r="185" spans="1:6" ht="45" customHeight="1" x14ac:dyDescent="0.35">
      <c r="A185" s="482" t="str">
        <f ca="1">Translations!$A$49</f>
        <v>F. Coverage from allocation amount and other resources: E + C3</v>
      </c>
      <c r="B185" s="351" t="s">
        <v>7</v>
      </c>
      <c r="C185" s="213">
        <f>+C183+C177</f>
        <v>0</v>
      </c>
      <c r="D185" s="213">
        <f>+D183+D177</f>
        <v>0</v>
      </c>
      <c r="E185" s="213">
        <f>+E183+E177</f>
        <v>0</v>
      </c>
      <c r="F185" s="378"/>
    </row>
    <row r="186" spans="1:6" ht="45" customHeight="1" x14ac:dyDescent="0.35">
      <c r="A186" s="483"/>
      <c r="B186" s="351" t="s">
        <v>8</v>
      </c>
      <c r="C186" s="352" t="str">
        <f>IF(C185=0,"",+C185/C169)</f>
        <v/>
      </c>
      <c r="D186" s="352" t="str">
        <f>IF(D185=0,"",+D185/D169)</f>
        <v/>
      </c>
      <c r="E186" s="352" t="str">
        <f>IF(E185=0,"",+E185/E169)</f>
        <v/>
      </c>
      <c r="F186" s="379"/>
    </row>
    <row r="187" spans="1:6" ht="45" customHeight="1" x14ac:dyDescent="0.35">
      <c r="A187" s="482" t="str">
        <f ca="1">Translations!$A$50</f>
        <v xml:space="preserve">G. Remaining gap: B1 - F </v>
      </c>
      <c r="B187" s="351" t="s">
        <v>7</v>
      </c>
      <c r="C187" s="213">
        <f>+C169-(C185)</f>
        <v>0</v>
      </c>
      <c r="D187" s="213">
        <f>+D169-(D185)</f>
        <v>0</v>
      </c>
      <c r="E187" s="213">
        <f>+E169-(E185)</f>
        <v>0</v>
      </c>
      <c r="F187" s="378"/>
    </row>
    <row r="188" spans="1:6" ht="45" customHeight="1" x14ac:dyDescent="0.35">
      <c r="A188" s="483"/>
      <c r="B188" s="351" t="s">
        <v>8</v>
      </c>
      <c r="C188" s="352" t="str">
        <f>IF(C187=0,"",+C187/C169)</f>
        <v/>
      </c>
      <c r="D188" s="352" t="str">
        <f>IF(D187=0,"",+D187/D169)</f>
        <v/>
      </c>
      <c r="E188" s="352" t="str">
        <f>IF(E187=0,"",+E187/E169)</f>
        <v/>
      </c>
      <c r="F188" s="379"/>
    </row>
    <row r="189" spans="1:6" x14ac:dyDescent="0.35">
      <c r="A189" s="354"/>
      <c r="B189" s="354"/>
      <c r="C189" s="354"/>
      <c r="D189" s="354"/>
      <c r="E189" s="354"/>
      <c r="F189" s="354"/>
    </row>
    <row r="190" spans="1:6" x14ac:dyDescent="0.35">
      <c r="A190" s="354"/>
      <c r="B190" s="354"/>
      <c r="C190" s="354"/>
      <c r="D190" s="354"/>
      <c r="E190" s="354"/>
      <c r="F190" s="354"/>
    </row>
    <row r="191" spans="1:6" ht="45" customHeight="1" x14ac:dyDescent="0.35">
      <c r="A191" s="340" t="str">
        <f ca="1">Translations!$A$21</f>
        <v>Priority Module</v>
      </c>
      <c r="B191" s="486"/>
      <c r="C191" s="487"/>
      <c r="D191" s="487"/>
      <c r="E191" s="487"/>
      <c r="F191" s="488"/>
    </row>
    <row r="192" spans="1:6" ht="45" customHeight="1" x14ac:dyDescent="0.35">
      <c r="A192" s="340" t="str">
        <f ca="1">Translations!$A$22</f>
        <v>Selected coverage indicator</v>
      </c>
      <c r="B192" s="486"/>
      <c r="C192" s="487"/>
      <c r="D192" s="487"/>
      <c r="E192" s="487"/>
      <c r="F192" s="488"/>
    </row>
    <row r="193" spans="1:6" ht="45" customHeight="1" x14ac:dyDescent="0.35">
      <c r="A193" s="341" t="str">
        <f ca="1">Translations!$A$23</f>
        <v>Target population</v>
      </c>
      <c r="B193" s="489"/>
      <c r="C193" s="490"/>
      <c r="D193" s="490"/>
      <c r="E193" s="490"/>
      <c r="F193" s="491"/>
    </row>
    <row r="194" spans="1:6" x14ac:dyDescent="0.35">
      <c r="A194" s="342" t="str">
        <f ca="1">Translations!$A$24</f>
        <v>Current national coverage</v>
      </c>
      <c r="B194" s="183"/>
      <c r="C194" s="183"/>
      <c r="D194" s="183"/>
      <c r="E194" s="183"/>
      <c r="F194" s="294"/>
    </row>
    <row r="195" spans="1:6" ht="45" customHeight="1" x14ac:dyDescent="0.35">
      <c r="A195" s="343" t="str">
        <f ca="1">Translations!$A$25</f>
        <v>Insert latest results</v>
      </c>
      <c r="B195" s="70"/>
      <c r="C195" s="344" t="str">
        <f ca="1">Translations!$A$26</f>
        <v>Year</v>
      </c>
      <c r="D195" s="17"/>
      <c r="E195" s="345" t="str">
        <f ca="1">Translations!$A$27</f>
        <v>Data source</v>
      </c>
      <c r="F195" s="17"/>
    </row>
    <row r="196" spans="1:6" ht="45" customHeight="1" x14ac:dyDescent="0.35">
      <c r="A196" s="346" t="str">
        <f ca="1">Translations!$A$28</f>
        <v>Comments</v>
      </c>
      <c r="B196" s="492"/>
      <c r="C196" s="493"/>
      <c r="D196" s="493"/>
      <c r="E196" s="493"/>
      <c r="F196" s="494"/>
    </row>
    <row r="197" spans="1:6" ht="45" customHeight="1" x14ac:dyDescent="0.35">
      <c r="A197" s="495"/>
      <c r="B197" s="497"/>
      <c r="C197" s="347" t="str">
        <f ca="1">Translations!$A$29</f>
        <v>Year 1</v>
      </c>
      <c r="D197" s="347" t="str">
        <f ca="1">Translations!$A$30</f>
        <v>Year 2</v>
      </c>
      <c r="E197" s="347" t="str">
        <f ca="1">Translations!$A$31</f>
        <v>Year 3</v>
      </c>
      <c r="F197" s="499" t="str">
        <f ca="1">Translations!$A$35</f>
        <v>Comments / Assumptions</v>
      </c>
    </row>
    <row r="198" spans="1:6" ht="45" customHeight="1" x14ac:dyDescent="0.35">
      <c r="A198" s="496"/>
      <c r="B198" s="498"/>
      <c r="C198" s="18" t="str">
        <f ca="1">Translations!$A$34</f>
        <v>Insert year</v>
      </c>
      <c r="D198" s="18" t="str">
        <f ca="1">Translations!$A$34</f>
        <v>Insert year</v>
      </c>
      <c r="E198" s="18" t="str">
        <f ca="1">Translations!$A$34</f>
        <v>Insert year</v>
      </c>
      <c r="F198" s="500"/>
    </row>
    <row r="199" spans="1:6" x14ac:dyDescent="0.35">
      <c r="A199" s="348" t="str">
        <f ca="1">Translations!$A$37</f>
        <v xml:space="preserve">Current estimated country need </v>
      </c>
      <c r="B199" s="184"/>
      <c r="C199" s="184"/>
      <c r="D199" s="184"/>
      <c r="E199" s="184"/>
      <c r="F199" s="295"/>
    </row>
    <row r="200" spans="1:6" ht="45" customHeight="1" x14ac:dyDescent="0.35">
      <c r="A200" s="349" t="str">
        <f ca="1">TranslationsTB!$A$25</f>
        <v>A. Total estimated number of people living with HIV (adults and/or children)</v>
      </c>
      <c r="B200" s="350" t="s">
        <v>7</v>
      </c>
      <c r="C200" s="19"/>
      <c r="D200" s="19"/>
      <c r="E200" s="19"/>
      <c r="F200" s="339"/>
    </row>
    <row r="201" spans="1:6" ht="45" customHeight="1" x14ac:dyDescent="0.35">
      <c r="A201" s="484" t="str">
        <f ca="1">Translations!$A$40</f>
        <v>B2. Country targets</v>
      </c>
      <c r="B201" s="351" t="s">
        <v>7</v>
      </c>
      <c r="C201" s="19"/>
      <c r="D201" s="19"/>
      <c r="E201" s="19"/>
      <c r="F201" s="378"/>
    </row>
    <row r="202" spans="1:6" ht="45" customHeight="1" x14ac:dyDescent="0.35">
      <c r="A202" s="485"/>
      <c r="B202" s="351" t="s">
        <v>8</v>
      </c>
      <c r="C202" s="352" t="str">
        <f>IF(C201=0,"",+C201/C200)</f>
        <v/>
      </c>
      <c r="D202" s="352" t="str">
        <f t="shared" ref="D202:E202" si="6">IF(D201=0,"",+D201/D200)</f>
        <v/>
      </c>
      <c r="E202" s="352" t="str">
        <f t="shared" si="6"/>
        <v/>
      </c>
      <c r="F202" s="379"/>
    </row>
    <row r="203" spans="1:6" x14ac:dyDescent="0.35">
      <c r="A203" s="342" t="str">
        <f ca="1">Translations!$A$41</f>
        <v>Country need to meet global targets already covered</v>
      </c>
      <c r="B203" s="353"/>
      <c r="C203" s="183"/>
      <c r="D203" s="183"/>
      <c r="E203" s="183"/>
      <c r="F203" s="294"/>
    </row>
    <row r="204" spans="1:6" ht="45" customHeight="1" x14ac:dyDescent="0.35">
      <c r="A204" s="484" t="str">
        <f ca="1">Translations!$A$42</f>
        <v>C1. Global target planned to be covered by domestic resources</v>
      </c>
      <c r="B204" s="350" t="s">
        <v>7</v>
      </c>
      <c r="C204" s="114"/>
      <c r="D204" s="114"/>
      <c r="E204" s="114"/>
      <c r="F204" s="378"/>
    </row>
    <row r="205" spans="1:6" ht="45" customHeight="1" x14ac:dyDescent="0.35">
      <c r="A205" s="485"/>
      <c r="B205" s="350" t="s">
        <v>8</v>
      </c>
      <c r="C205" s="352" t="str">
        <f>IF(C204=0,"",+C204/C200)</f>
        <v/>
      </c>
      <c r="D205" s="352" t="str">
        <f>IF(D204=0,"",+D204/D200)</f>
        <v/>
      </c>
      <c r="E205" s="352" t="str">
        <f>IF(E204=0,"",+E204/E200)</f>
        <v/>
      </c>
      <c r="F205" s="379"/>
    </row>
    <row r="206" spans="1:6" ht="45" customHeight="1" x14ac:dyDescent="0.35">
      <c r="A206" s="484" t="str">
        <f ca="1">Translations!$A$43</f>
        <v>C2. Global target planned to be covered by external resources</v>
      </c>
      <c r="B206" s="350" t="s">
        <v>7</v>
      </c>
      <c r="C206" s="114"/>
      <c r="D206" s="114"/>
      <c r="E206" s="114"/>
      <c r="F206" s="246"/>
    </row>
    <row r="207" spans="1:6" ht="45" customHeight="1" x14ac:dyDescent="0.35">
      <c r="A207" s="485"/>
      <c r="B207" s="350" t="s">
        <v>8</v>
      </c>
      <c r="C207" s="352" t="str">
        <f>IF(C206=0,"",+C206/C200)</f>
        <v/>
      </c>
      <c r="D207" s="352" t="str">
        <f>IF(D206=0,"",+D206/D200)</f>
        <v/>
      </c>
      <c r="E207" s="352" t="str">
        <f>IF(E206=0,"",+E206/E200)</f>
        <v/>
      </c>
      <c r="F207" s="246"/>
    </row>
    <row r="208" spans="1:6" ht="45" customHeight="1" x14ac:dyDescent="0.35">
      <c r="A208" s="484" t="str">
        <f ca="1">Translations!$A$44</f>
        <v>C3. Total global target already covered</v>
      </c>
      <c r="B208" s="350" t="s">
        <v>7</v>
      </c>
      <c r="C208" s="213">
        <f>+C204+C206</f>
        <v>0</v>
      </c>
      <c r="D208" s="213">
        <f>+D204+D206</f>
        <v>0</v>
      </c>
      <c r="E208" s="213">
        <f>+E204+E206</f>
        <v>0</v>
      </c>
      <c r="F208" s="246"/>
    </row>
    <row r="209" spans="1:6" ht="45" customHeight="1" x14ac:dyDescent="0.35">
      <c r="A209" s="485"/>
      <c r="B209" s="350" t="s">
        <v>8</v>
      </c>
      <c r="C209" s="352" t="str">
        <f>IF(C208=0,"",+C208/C200)</f>
        <v/>
      </c>
      <c r="D209" s="352" t="str">
        <f>IF(D208=0,"",+D208/D200)</f>
        <v/>
      </c>
      <c r="E209" s="352" t="str">
        <f>IF(E208=0,"",+E208/E200)</f>
        <v/>
      </c>
      <c r="F209" s="246"/>
    </row>
    <row r="210" spans="1:6" x14ac:dyDescent="0.35">
      <c r="A210" s="342" t="str">
        <f ca="1">Translations!$A$45</f>
        <v>Programmatic gap</v>
      </c>
      <c r="B210" s="353"/>
      <c r="C210" s="183"/>
      <c r="D210" s="183"/>
      <c r="E210" s="183"/>
      <c r="F210" s="294"/>
    </row>
    <row r="211" spans="1:6" ht="45" customHeight="1" x14ac:dyDescent="0.35">
      <c r="A211" s="482" t="str">
        <f ca="1">Translations!$A$46</f>
        <v>D. Expected annual gap in meeting the need: B1 - C3</v>
      </c>
      <c r="B211" s="350" t="s">
        <v>7</v>
      </c>
      <c r="C211" s="213">
        <f>+C200-(C208)</f>
        <v>0</v>
      </c>
      <c r="D211" s="213">
        <f>+D200-(D208)</f>
        <v>0</v>
      </c>
      <c r="E211" s="213">
        <f>+E200-(E208)</f>
        <v>0</v>
      </c>
      <c r="F211" s="378"/>
    </row>
    <row r="212" spans="1:6" ht="45" customHeight="1" x14ac:dyDescent="0.35">
      <c r="A212" s="483"/>
      <c r="B212" s="350" t="s">
        <v>8</v>
      </c>
      <c r="C212" s="352" t="str">
        <f>IF(C211=0,"",+C211/C200)</f>
        <v/>
      </c>
      <c r="D212" s="352" t="str">
        <f>IF(D211=0,"",+D211/D200)</f>
        <v/>
      </c>
      <c r="E212" s="352" t="str">
        <f>IF(E211=0,"",+E211/E200)</f>
        <v/>
      </c>
      <c r="F212" s="379"/>
    </row>
    <row r="213" spans="1:6" x14ac:dyDescent="0.35">
      <c r="A213" s="342" t="str">
        <f ca="1">Translations!$A$47</f>
        <v>Country need to meet global targets covered with the allocation amount</v>
      </c>
      <c r="B213" s="353"/>
      <c r="C213" s="183"/>
      <c r="D213" s="183"/>
      <c r="E213" s="183"/>
      <c r="F213" s="294"/>
    </row>
    <row r="214" spans="1:6" ht="45" customHeight="1" x14ac:dyDescent="0.35">
      <c r="A214" s="482" t="str">
        <f ca="1">Translations!$A$48</f>
        <v>E. Targets to be financed by allocation amount</v>
      </c>
      <c r="B214" s="351" t="s">
        <v>7</v>
      </c>
      <c r="C214" s="114"/>
      <c r="D214" s="114"/>
      <c r="E214" s="114"/>
      <c r="F214" s="378"/>
    </row>
    <row r="215" spans="1:6" ht="45" customHeight="1" x14ac:dyDescent="0.35">
      <c r="A215" s="483"/>
      <c r="B215" s="351" t="s">
        <v>8</v>
      </c>
      <c r="C215" s="352" t="str">
        <f>IF(C214=0,"",+C214/C200)</f>
        <v/>
      </c>
      <c r="D215" s="352" t="str">
        <f>IF(D214=0,"",+D214/D200)</f>
        <v/>
      </c>
      <c r="E215" s="352" t="str">
        <f>IF(E214=0,"",+E214/E200)</f>
        <v/>
      </c>
      <c r="F215" s="379"/>
    </row>
    <row r="216" spans="1:6" ht="45" customHeight="1" x14ac:dyDescent="0.35">
      <c r="A216" s="482" t="str">
        <f ca="1">Translations!$A$49</f>
        <v>F. Coverage from allocation amount and other resources: E + C3</v>
      </c>
      <c r="B216" s="351" t="s">
        <v>7</v>
      </c>
      <c r="C216" s="213">
        <f>+C214+C208</f>
        <v>0</v>
      </c>
      <c r="D216" s="213">
        <f>+D214+D208</f>
        <v>0</v>
      </c>
      <c r="E216" s="213">
        <f>+E214+E208</f>
        <v>0</v>
      </c>
      <c r="F216" s="378"/>
    </row>
    <row r="217" spans="1:6" ht="45" customHeight="1" x14ac:dyDescent="0.35">
      <c r="A217" s="483"/>
      <c r="B217" s="351" t="s">
        <v>8</v>
      </c>
      <c r="C217" s="352" t="str">
        <f>IF(C216=0,"",+C216/C200)</f>
        <v/>
      </c>
      <c r="D217" s="352" t="str">
        <f>IF(D216=0,"",+D216/D200)</f>
        <v/>
      </c>
      <c r="E217" s="352" t="str">
        <f>IF(E216=0,"",+E216/E200)</f>
        <v/>
      </c>
      <c r="F217" s="379"/>
    </row>
    <row r="218" spans="1:6" ht="45" customHeight="1" x14ac:dyDescent="0.35">
      <c r="A218" s="482" t="str">
        <f ca="1">Translations!$A$50</f>
        <v xml:space="preserve">G. Remaining gap: B1 - F </v>
      </c>
      <c r="B218" s="351" t="s">
        <v>7</v>
      </c>
      <c r="C218" s="213">
        <f>+C200-(C216)</f>
        <v>0</v>
      </c>
      <c r="D218" s="213">
        <f>+D200-(D216)</f>
        <v>0</v>
      </c>
      <c r="E218" s="213">
        <f>+E200-(E216)</f>
        <v>0</v>
      </c>
      <c r="F218" s="378"/>
    </row>
    <row r="219" spans="1:6" ht="45" customHeight="1" x14ac:dyDescent="0.35">
      <c r="A219" s="483"/>
      <c r="B219" s="351" t="s">
        <v>8</v>
      </c>
      <c r="C219" s="352" t="str">
        <f>IF(C218=0,"",+C218/C200)</f>
        <v/>
      </c>
      <c r="D219" s="352" t="str">
        <f>IF(D218=0,"",+D218/D200)</f>
        <v/>
      </c>
      <c r="E219" s="352" t="str">
        <f>IF(E218=0,"",+E218/E200)</f>
        <v/>
      </c>
      <c r="F219" s="379"/>
    </row>
  </sheetData>
  <sheetProtection algorithmName="SHA-512" hashValue="K1hJc3AqJxb54uJGnRJJx8+VbcgA8QtUuDXESbRBlCDZ0FdKmCxsjXZLsIYk5qOTPUqPr/J+QYPq7Tuy2keysQ==" saltValue="be9eVv+jtHVRLZTFbMWoeg==" spinCount="100000" sheet="1" formatColumns="0" formatRows="0"/>
  <mergeCells count="152">
    <mergeCell ref="A1:E1"/>
    <mergeCell ref="A2:E2"/>
    <mergeCell ref="A3:E3"/>
    <mergeCell ref="A4:F4"/>
    <mergeCell ref="F1:F3"/>
    <mergeCell ref="A22:A23"/>
    <mergeCell ref="B5:F5"/>
    <mergeCell ref="B6:F6"/>
    <mergeCell ref="B7:F7"/>
    <mergeCell ref="B10:F10"/>
    <mergeCell ref="F11:F12"/>
    <mergeCell ref="A15:A16"/>
    <mergeCell ref="F15:F16"/>
    <mergeCell ref="A18:A19"/>
    <mergeCell ref="F18:F19"/>
    <mergeCell ref="A20:A21"/>
    <mergeCell ref="A11:A12"/>
    <mergeCell ref="B11:B12"/>
    <mergeCell ref="A32:A33"/>
    <mergeCell ref="F32:F33"/>
    <mergeCell ref="A25:A26"/>
    <mergeCell ref="F25:F26"/>
    <mergeCell ref="A28:A29"/>
    <mergeCell ref="F28:F29"/>
    <mergeCell ref="A30:A31"/>
    <mergeCell ref="F30:F31"/>
    <mergeCell ref="A61:A62"/>
    <mergeCell ref="F61:F62"/>
    <mergeCell ref="A46:A47"/>
    <mergeCell ref="F46:F47"/>
    <mergeCell ref="A49:A50"/>
    <mergeCell ref="F49:F50"/>
    <mergeCell ref="A51:A52"/>
    <mergeCell ref="B36:F36"/>
    <mergeCell ref="B37:F37"/>
    <mergeCell ref="B38:F38"/>
    <mergeCell ref="B41:F41"/>
    <mergeCell ref="A42:A43"/>
    <mergeCell ref="B42:B43"/>
    <mergeCell ref="F42:F43"/>
    <mergeCell ref="A63:A64"/>
    <mergeCell ref="F63:F64"/>
    <mergeCell ref="B67:F67"/>
    <mergeCell ref="A53:A54"/>
    <mergeCell ref="A56:A57"/>
    <mergeCell ref="F56:F57"/>
    <mergeCell ref="A59:A60"/>
    <mergeCell ref="F59:F60"/>
    <mergeCell ref="A77:A78"/>
    <mergeCell ref="F77:F78"/>
    <mergeCell ref="A80:A81"/>
    <mergeCell ref="F80:F81"/>
    <mergeCell ref="A82:A83"/>
    <mergeCell ref="B68:F68"/>
    <mergeCell ref="B69:F69"/>
    <mergeCell ref="B72:F72"/>
    <mergeCell ref="A73:A74"/>
    <mergeCell ref="B73:B74"/>
    <mergeCell ref="F73:F74"/>
    <mergeCell ref="A92:A93"/>
    <mergeCell ref="F92:F93"/>
    <mergeCell ref="A94:A95"/>
    <mergeCell ref="F94:F95"/>
    <mergeCell ref="B98:F98"/>
    <mergeCell ref="A84:A85"/>
    <mergeCell ref="A87:A88"/>
    <mergeCell ref="F87:F88"/>
    <mergeCell ref="A90:A91"/>
    <mergeCell ref="F90:F91"/>
    <mergeCell ref="A108:A109"/>
    <mergeCell ref="F108:F109"/>
    <mergeCell ref="A111:A112"/>
    <mergeCell ref="F111:F112"/>
    <mergeCell ref="A113:A114"/>
    <mergeCell ref="B99:F99"/>
    <mergeCell ref="B100:F100"/>
    <mergeCell ref="B103:F103"/>
    <mergeCell ref="A104:A105"/>
    <mergeCell ref="B104:B105"/>
    <mergeCell ref="F104:F105"/>
    <mergeCell ref="A123:A124"/>
    <mergeCell ref="F123:F124"/>
    <mergeCell ref="A125:A126"/>
    <mergeCell ref="F125:F126"/>
    <mergeCell ref="B129:F129"/>
    <mergeCell ref="A115:A116"/>
    <mergeCell ref="A118:A119"/>
    <mergeCell ref="F118:F119"/>
    <mergeCell ref="A121:A122"/>
    <mergeCell ref="F121:F122"/>
    <mergeCell ref="A139:A140"/>
    <mergeCell ref="F139:F140"/>
    <mergeCell ref="A142:A143"/>
    <mergeCell ref="F142:F143"/>
    <mergeCell ref="A144:A145"/>
    <mergeCell ref="B130:F130"/>
    <mergeCell ref="B131:F131"/>
    <mergeCell ref="B134:F134"/>
    <mergeCell ref="A135:A136"/>
    <mergeCell ref="B135:B136"/>
    <mergeCell ref="F135:F136"/>
    <mergeCell ref="A154:A155"/>
    <mergeCell ref="F154:F155"/>
    <mergeCell ref="A156:A157"/>
    <mergeCell ref="F156:F157"/>
    <mergeCell ref="B160:F160"/>
    <mergeCell ref="A146:A147"/>
    <mergeCell ref="A149:A150"/>
    <mergeCell ref="F149:F150"/>
    <mergeCell ref="A152:A153"/>
    <mergeCell ref="F152:F153"/>
    <mergeCell ref="A170:A171"/>
    <mergeCell ref="F170:F171"/>
    <mergeCell ref="A173:A174"/>
    <mergeCell ref="F173:F174"/>
    <mergeCell ref="A175:A176"/>
    <mergeCell ref="B161:F161"/>
    <mergeCell ref="B162:F162"/>
    <mergeCell ref="B165:F165"/>
    <mergeCell ref="A166:A167"/>
    <mergeCell ref="B166:B167"/>
    <mergeCell ref="F166:F167"/>
    <mergeCell ref="A185:A186"/>
    <mergeCell ref="F185:F186"/>
    <mergeCell ref="A187:A188"/>
    <mergeCell ref="F187:F188"/>
    <mergeCell ref="B191:F191"/>
    <mergeCell ref="A177:A178"/>
    <mergeCell ref="A180:A181"/>
    <mergeCell ref="F180:F181"/>
    <mergeCell ref="A183:A184"/>
    <mergeCell ref="F183:F184"/>
    <mergeCell ref="A201:A202"/>
    <mergeCell ref="F201:F202"/>
    <mergeCell ref="A204:A205"/>
    <mergeCell ref="F204:F205"/>
    <mergeCell ref="A206:A207"/>
    <mergeCell ref="B192:F192"/>
    <mergeCell ref="B193:F193"/>
    <mergeCell ref="B196:F196"/>
    <mergeCell ref="A197:A198"/>
    <mergeCell ref="B197:B198"/>
    <mergeCell ref="F197:F198"/>
    <mergeCell ref="A216:A217"/>
    <mergeCell ref="F216:F217"/>
    <mergeCell ref="A218:A219"/>
    <mergeCell ref="F218:F219"/>
    <mergeCell ref="A208:A209"/>
    <mergeCell ref="A211:A212"/>
    <mergeCell ref="F211:F212"/>
    <mergeCell ref="A214:A215"/>
    <mergeCell ref="F214:F215"/>
  </mergeCells>
  <pageMargins left="0.7" right="0.7" top="0.75" bottom="0.75" header="0.3" footer="0.3"/>
  <pageSetup paperSize="8" scale="99" fitToHeight="0" orientation="portrait" r:id="rId1"/>
  <rowBreaks count="1" manualBreakCount="1">
    <brk id="2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EADB1193FE84A9CE1DF95896ED6E4" ma:contentTypeVersion="12" ma:contentTypeDescription="Create a new document." ma:contentTypeScope="" ma:versionID="07f1f5d0c23703bfbb50a9016c621372">
  <xsd:schema xmlns:xsd="http://www.w3.org/2001/XMLSchema" xmlns:xs="http://www.w3.org/2001/XMLSchema" xmlns:p="http://schemas.microsoft.com/office/2006/metadata/properties" xmlns:ns2="f38a6ea3-8fa1-4d99-a918-482700c44611" xmlns:ns3="f96b5506-40ef-409e-90b1-64551241fa96" targetNamespace="http://schemas.microsoft.com/office/2006/metadata/properties" ma:root="true" ma:fieldsID="0addd78d27f0d6c1c5dc749a2e7b66ee" ns2:_="" ns3:_="">
    <xsd:import namespace="f38a6ea3-8fa1-4d99-a918-482700c44611"/>
    <xsd:import namespace="f96b5506-40ef-409e-90b1-64551241f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a6ea3-8fa1-4d99-a918-482700c446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6b5506-40ef-409e-90b1-64551241f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dlc_DocId xmlns="f38a6ea3-8fa1-4d99-a918-482700c44611">V7NQRSZFZRYD-675608593-2098</_dlc_DocId>
    <_dlc_DocIdUrl xmlns="f38a6ea3-8fa1-4d99-a918-482700c44611">
      <Url>https://tgf.sharepoint.com/sites/TSTAP1/MECA/_layouts/15/DocIdRedir.aspx?ID=V7NQRSZFZRYD-675608593-2098</Url>
      <Description>V7NQRSZFZRYD-675608593-2098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6E1366-B9F5-4434-9C53-F9B7CDF87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a6ea3-8fa1-4d99-a918-482700c44611"/>
    <ds:schemaRef ds:uri="f96b5506-40ef-409e-90b1-64551241f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1F4C2-BF37-4AAC-8506-4A318289CB88}">
  <ds:schemaRefs>
    <ds:schemaRef ds:uri="http://schemas.microsoft.com/sharepoint/events"/>
  </ds:schemaRefs>
</ds:datastoreItem>
</file>

<file path=customXml/itemProps3.xml><?xml version="1.0" encoding="utf-8"?>
<ds:datastoreItem xmlns:ds="http://schemas.openxmlformats.org/officeDocument/2006/customXml" ds:itemID="{54A30DD0-FFDC-4D2A-8563-B7A8F56624F8}">
  <ds:schemaRefs>
    <ds:schemaRef ds:uri="http://schemas.microsoft.com/office/2006/metadata/properties"/>
    <ds:schemaRef ds:uri="f38a6ea3-8fa1-4d99-a918-482700c446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96b5506-40ef-409e-90b1-64551241fa96"/>
    <ds:schemaRef ds:uri="http://www.w3.org/XML/1998/namespace"/>
    <ds:schemaRef ds:uri="http://purl.org/dc/dcmitype/"/>
  </ds:schemaRefs>
</ds:datastoreItem>
</file>

<file path=customXml/itemProps4.xml><?xml version="1.0" encoding="utf-8"?>
<ds:datastoreItem xmlns:ds="http://schemas.openxmlformats.org/officeDocument/2006/customXml" ds:itemID="{30BF25D7-05CC-4686-A969-14D966711E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51</vt:i4>
      </vt:variant>
    </vt:vector>
  </HeadingPairs>
  <TitlesOfParts>
    <vt:vector size="61" baseType="lpstr">
      <vt:lpstr>Cover Sheet</vt:lpstr>
      <vt:lpstr>Instructions</vt:lpstr>
      <vt:lpstr>Treatment table</vt:lpstr>
      <vt:lpstr>EMTCT</vt:lpstr>
      <vt:lpstr>HIV Testing</vt:lpstr>
      <vt:lpstr>TB-HIV gap tables</vt:lpstr>
      <vt:lpstr>Prevention</vt:lpstr>
      <vt:lpstr>PrEP gap table </vt:lpstr>
      <vt:lpstr>Condom gap table</vt:lpstr>
      <vt:lpstr>Blank table (only if needed)</vt:lpstr>
      <vt:lpstr>ApplicantType</vt:lpstr>
      <vt:lpstr>DépistagedelatuberculosechezlespatientsséropositifsauVIH</vt:lpstr>
      <vt:lpstr>DifferentiatedHIVtestingservices</vt:lpstr>
      <vt:lpstr>Geography</vt:lpstr>
      <vt:lpstr>HIVModulesIndicators</vt:lpstr>
      <vt:lpstr>HIVpositiveTBpatientsonART</vt:lpstr>
      <vt:lpstr>IniciodeterapiapreventivaparatuberculosisenpersonasquevivenconelVIH</vt:lpstr>
      <vt:lpstr>InitiationdutraitementpréventifdelatuberculosepourlesPVVIH</vt:lpstr>
      <vt:lpstr>IntervencionescolaborativasdetuberculosisyVIH_Pacientesseropositivoscontuberculoisquerecibentratamientoantirretroviral</vt:lpstr>
      <vt:lpstr>InterventionsconjointesTBVIH_PatientstuberculeuxséropositifsauVIHsousTAR</vt:lpstr>
      <vt:lpstr>KeyPop</vt:lpstr>
      <vt:lpstr>KeyPopPrep</vt:lpstr>
      <vt:lpstr>LangOffset</vt:lpstr>
      <vt:lpstr>Language</vt:lpstr>
      <vt:lpstr>ListHIVModules</vt:lpstr>
      <vt:lpstr>ListTBModules</vt:lpstr>
      <vt:lpstr>ListTBonly</vt:lpstr>
      <vt:lpstr>Pacientesseropositivoscontuberculosisquerecibentratamientoantirretroviral</vt:lpstr>
      <vt:lpstr>Patientstuberculeuxdontlestatutsérologiquevis.à.visduVIHestconnu</vt:lpstr>
      <vt:lpstr>PatientstuberculeuxséropositifsauVIHsousTAR</vt:lpstr>
      <vt:lpstr>Preventionprogramsforkeypopulations_definedpackageofservices</vt:lpstr>
      <vt:lpstr>PreventionprogramsforPWIDandtheirpartners_Needleandsyringedistribution</vt:lpstr>
      <vt:lpstr>PreventionprogramsforPWIDandtheirpartners_OSTandotherdrugdependencetreatmentforPWIDs</vt:lpstr>
      <vt:lpstr>'Blank table (only if needed)'!Print_Area</vt:lpstr>
      <vt:lpstr>'Condom gap table'!Print_Area</vt:lpstr>
      <vt:lpstr>EMTCT!Print_Area</vt:lpstr>
      <vt:lpstr>'HIV Testing'!Print_Area</vt:lpstr>
      <vt:lpstr>Instructions!Print_Area</vt:lpstr>
      <vt:lpstr>'PrEP gap table '!Print_Area</vt:lpstr>
      <vt:lpstr>Prevention!Print_Area</vt:lpstr>
      <vt:lpstr>'TB-HIV gap tables'!Print_Area</vt:lpstr>
      <vt:lpstr>'Treatment table'!Print_Area</vt:lpstr>
      <vt:lpstr>Programasdeprevencióndestinadosalaspoblacionesclave.Paquetedefinidodeservicios</vt:lpstr>
      <vt:lpstr>Programasdeprevencióndestinadosalaspoblacionesclave.PruebasdeVIH</vt:lpstr>
      <vt:lpstr>Programasdeprevenciónintegralparapersonasqueseinyectandrogasysusparejas_Programasdeagujasyjeringuillas</vt:lpstr>
      <vt:lpstr>Programasdeprevenciónintegralparapersonasqueseinyectandrogasysusparejas_Terapiadesustitucióndeopiáceosyotrostratamientosparaladrogodependenciadepersonasqueseinyectandrogas</vt:lpstr>
      <vt:lpstr>Programmesdepréventiondestinésauxusagersdedroguesinjectablesetàleurspartenaires_Programmesliésauxaiguillesetdeseringues</vt:lpstr>
      <vt:lpstr>Programmesdepréventiondestinésauxusagersdedroguesinjectablesetàleurspartenaires_Traitementsdesubstitutionauxopiacésetautrestraitementsdeladépendancepourlesusagersdedroguesinjectables</vt:lpstr>
      <vt:lpstr>Programmesdepréventionpourlespopulationsclés_DépistageduVIH</vt:lpstr>
      <vt:lpstr>Programmesdepréventionpourlespopulationsclés_Paquetdeservicesdéfinis</vt:lpstr>
      <vt:lpstr>RevisióndetuberculosisenpacientesconVIH</vt:lpstr>
      <vt:lpstr>ServicesdedépistagedifférenciésduVIH</vt:lpstr>
      <vt:lpstr>ServiciosdiferenciadosdepruebasdeVIH</vt:lpstr>
      <vt:lpstr>TBModulesIndicators</vt:lpstr>
      <vt:lpstr>TBpatientswithknownHIVstatus</vt:lpstr>
      <vt:lpstr>TBscreeningamongHIVpatients</vt:lpstr>
      <vt:lpstr>TPTinititationamongPLHIV</vt:lpstr>
      <vt:lpstr>Traitementpriseenchargeetsoutien_Prestationdeservicesetpriseenchargedifférenciéespourlestraitementsantirétroviraux</vt:lpstr>
      <vt:lpstr>Tratamientoatenciónyapoyo_Prestacióndeserviciosdiferenciadosatenciónytratamientoantirretroviral</vt:lpstr>
      <vt:lpstr>TreatmentCareandSupport_ART</vt:lpstr>
      <vt:lpstr>TreatmentCareandSupport_DifferentiatedARTServiceDeliveryandcare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2014-05-13T14:32:54Z</dcterms:created>
  <dcterms:modified xsi:type="dcterms:W3CDTF">2023-08-04T10:02:55Z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0x0101002E9EADB1193FE84A9CE1DF95896ED6E4</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2015-03-11T14:23:13Z</vt:filetime>
  </property>
  <property fmtid="{D5CDD505-2E9C-101B-9397-08002B2CF9AE}" pid="9" name="Editor">
    <vt:lpwstr>3;#;UserInfo</vt:lpwstr>
  </property>
  <property fmtid="{D5CDD505-2E9C-101B-9397-08002B2CF9AE}" pid="10" name="Created">
    <vt:filetime>2015-03-11T14:23:04Z</vt:filetime>
  </property>
  <property fmtid="{D5CDD505-2E9C-101B-9397-08002B2CF9AE}" pid="11" name="_dlc_DocId">
    <vt:lpwstr>2MX3P7Y5RS4X-61670648-2200</vt:lpwstr>
  </property>
  <property fmtid="{D5CDD505-2E9C-101B-9397-08002B2CF9AE}" pid="12" name="_dlc_DocIdUrl">
    <vt:lpwstr>https://tgf.sharepoint.com/sites/TSCMS1/CMSS/_layouts/15/DocIdRedir.aspx?ID=2MX3P7Y5RS4X-61670648-2200, 2MX3P7Y5RS4X-61670648-2200</vt:lpwstr>
  </property>
  <property fmtid="{D5CDD505-2E9C-101B-9397-08002B2CF9AE}" pid="13" name="_dlc_DocIdItemGuid">
    <vt:lpwstr>9506277b-4807-4408-ba92-f466342b215e</vt:lpwstr>
  </property>
  <property fmtid="{D5CDD505-2E9C-101B-9397-08002B2CF9AE}" pid="14" name="MediaServiceImageTags">
    <vt:lpwstr/>
  </property>
</Properties>
</file>